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  <sheet name="4 кв." sheetId="4" r:id="rId4"/>
  </sheets>
  <definedNames>
    <definedName name="_edn1" localSheetId="0">'1 кв.'!$A$92</definedName>
    <definedName name="_edn2" localSheetId="0">'1 кв.'!$A$94</definedName>
    <definedName name="_edn3" localSheetId="0">'1 кв.'!$A$95</definedName>
    <definedName name="_edn4" localSheetId="0">'1 кв.'!$A$96</definedName>
    <definedName name="_ednref1" localSheetId="0">'1 кв.'!#REF!</definedName>
    <definedName name="_ednref2" localSheetId="0">'1 кв.'!$A$65</definedName>
    <definedName name="_ednref3" localSheetId="0">'1 кв.'!$D$64</definedName>
    <definedName name="_ednref4" localSheetId="0">'1 кв.'!$D$65</definedName>
    <definedName name="_xlnm.Print_Area" localSheetId="0">'1 кв.'!$A$1:$E$71</definedName>
    <definedName name="_xlnm.Print_Area" localSheetId="1">'2 кв.'!$A$1:$E$68</definedName>
    <definedName name="_xlnm.Print_Area" localSheetId="2">'3 кв.'!$A$1:$E$68</definedName>
  </definedNames>
  <calcPr calcId="145621"/>
</workbook>
</file>

<file path=xl/calcChain.xml><?xml version="1.0" encoding="utf-8"?>
<calcChain xmlns="http://schemas.openxmlformats.org/spreadsheetml/2006/main">
  <c r="B68" i="4" l="1"/>
  <c r="B69" i="4" s="1"/>
  <c r="H41" i="4"/>
  <c r="E40" i="4"/>
  <c r="E39" i="4"/>
  <c r="E36" i="4"/>
  <c r="E35" i="4"/>
  <c r="E34" i="4"/>
  <c r="E33" i="4"/>
  <c r="E32" i="4"/>
  <c r="E31" i="4"/>
  <c r="E30" i="4"/>
  <c r="E29" i="4"/>
  <c r="E28" i="4"/>
  <c r="E49" i="4" s="1"/>
  <c r="B67" i="3" l="1"/>
  <c r="D46" i="3" l="1"/>
  <c r="D44" i="2" l="1"/>
  <c r="D45" i="3"/>
  <c r="D44" i="3"/>
  <c r="D43" i="3"/>
  <c r="D42" i="3"/>
  <c r="E41" i="3" l="1"/>
  <c r="E38" i="3"/>
  <c r="E39" i="3"/>
  <c r="E31" i="3"/>
  <c r="E30" i="3"/>
  <c r="E29" i="3"/>
  <c r="E28" i="3"/>
  <c r="B66" i="2" l="1"/>
  <c r="E42" i="2" l="1"/>
  <c r="E39" i="2"/>
  <c r="E50" i="1"/>
  <c r="E46" i="2"/>
  <c r="E36" i="3" l="1"/>
  <c r="E35" i="3"/>
  <c r="E34" i="3"/>
  <c r="E33" i="3"/>
  <c r="E32" i="3"/>
  <c r="E48" i="3" s="1"/>
  <c r="B68" i="3" s="1"/>
  <c r="E38" i="2" l="1"/>
  <c r="E36" i="2"/>
  <c r="E35" i="2"/>
  <c r="E34" i="2"/>
  <c r="E33" i="2"/>
  <c r="E32" i="2"/>
  <c r="E31" i="2"/>
  <c r="E30" i="2"/>
  <c r="E29" i="2"/>
  <c r="E28" i="2"/>
  <c r="E47" i="1"/>
  <c r="B70" i="1" l="1"/>
  <c r="E43" i="2" l="1"/>
  <c r="E41" i="2"/>
  <c r="E46" i="1" l="1"/>
  <c r="E45" i="1"/>
  <c r="E44" i="1"/>
  <c r="E43" i="1"/>
  <c r="E42" i="1"/>
  <c r="E41" i="1"/>
  <c r="E40" i="1"/>
  <c r="B71" i="1" l="1"/>
</calcChain>
</file>

<file path=xl/sharedStrings.xml><?xml version="1.0" encoding="utf-8"?>
<sst xmlns="http://schemas.openxmlformats.org/spreadsheetml/2006/main" count="385" uniqueCount="112">
  <si>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</si>
  <si>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</si>
  <si>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</si>
  <si>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</si>
  <si>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</si>
  <si>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</si>
  <si>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</si>
  <si>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</si>
  <si>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</si>
  <si>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</si>
  <si>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</si>
  <si>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</si>
  <si>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</si>
  <si>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</si>
  <si>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</si>
  <si>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</si>
  <si>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</si>
  <si>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</si>
  <si>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</si>
  <si>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</si>
  <si>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</si>
  <si>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Заказчик -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</si>
  <si>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</si>
  <si>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</si>
  <si>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</si>
  <si>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</si>
  <si>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</si>
  <si>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</si>
  <si>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</si>
  <si>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</si>
  <si>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</si>
  <si>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  от   01.04.2015 г.</t>
    </r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</si>
  <si>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</si>
  <si>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</si>
  <si>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</si>
  <si>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</si>
  <si>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</si>
  <si>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ГВС</t>
  </si>
  <si>
    <t>Обслуживание ОПУ ХВС</t>
  </si>
  <si>
    <t>ежеквартально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</si>
  <si>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</si>
  <si>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</si>
  <si>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</si>
  <si>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</si>
  <si>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</si>
  <si>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Линейная, д. 16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</si>
  <si>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ОАО «РЖД»</t>
    </r>
  </si>
  <si>
    <t xml:space="preserve"> ОАО «РЖД»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</si>
  <si>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№-,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№-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</si>
  <si>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</si>
  <si>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Остекление балконной двери пожарный выход (кв.21)</t>
  </si>
  <si>
    <t>Очистка ливневок (кв.21)</t>
  </si>
  <si>
    <t>Устранение течи на стояке ГВС (кв.10)</t>
  </si>
  <si>
    <t>Ревизия вентиля на системе ХВС и ГВС (кв.65)</t>
  </si>
  <si>
    <t>Ремонт мягкой кровли (кв.21)</t>
  </si>
  <si>
    <t>Осмотр системы ХВС (кв.37)</t>
  </si>
  <si>
    <t>Ремонт вентилей ХВС и ГВС, набивка сальников и замена клапанов (кв.28)</t>
  </si>
  <si>
    <t>январь</t>
  </si>
  <si>
    <t>февраль</t>
  </si>
  <si>
    <t>март</t>
  </si>
  <si>
    <t>ч/час</t>
  </si>
  <si>
    <t>Стоимость материалов</t>
  </si>
  <si>
    <t>1 квартал</t>
  </si>
  <si>
    <t>руб.</t>
  </si>
  <si>
    <t>Итого расходов: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</si>
  <si>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</si>
  <si>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</si>
  <si>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</si>
  <si>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замена кодового замка (кв.21)</t>
  </si>
  <si>
    <t>Заделка швов на ступенях, укладка половой плитки (кв.21)</t>
  </si>
  <si>
    <t>апрель</t>
  </si>
  <si>
    <t>май</t>
  </si>
  <si>
    <t>июнь</t>
  </si>
  <si>
    <t xml:space="preserve">Открытие запорной арматуры на гор. Воде </t>
  </si>
  <si>
    <t>определена приложением № 9 к договору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</si>
  <si>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</si>
  <si>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</si>
  <si>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</si>
  <si>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</si>
  <si>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</si>
  <si>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</si>
  <si>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Монтаж светильников по смете</t>
  </si>
  <si>
    <t>2 квартал</t>
  </si>
  <si>
    <t>"30" 09  2016 г.</t>
  </si>
  <si>
    <t>3 квартал</t>
  </si>
  <si>
    <r>
      <t xml:space="preserve">являющегося собственником МКД ОАО "РЖД", 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доверенности №НЮ-9/123/Д</t>
    </r>
  </si>
  <si>
    <t>как правильно написать</t>
  </si>
  <si>
    <t>Заказчик -  ОАО «РЖД», в лице Крамарева В.Б</t>
  </si>
  <si>
    <t>Исполнитель - ООО ЖКХ "Локомотив", в лице директора Шевченко Г.А.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</si>
  <si>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тысяч пятьсот семьдесят пять (прописью) рублей 24 копейки.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</si>
  <si>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двалцать две тысячи пятьсот двадцать один (прописью) рубль 45 копеек.</t>
    </r>
  </si>
  <si>
    <t>Ревизия вентилей ХВС и ГВС (кв.23)</t>
  </si>
  <si>
    <t>июль</t>
  </si>
  <si>
    <t>сентябрь</t>
  </si>
  <si>
    <t>Замена кранов отопления по смете</t>
  </si>
  <si>
    <t>Штукатурка приямков по смете</t>
  </si>
  <si>
    <t xml:space="preserve">Ремонт остекления по смете </t>
  </si>
  <si>
    <t>Ремонт кровли по смете</t>
  </si>
  <si>
    <t>август</t>
  </si>
  <si>
    <r>
      <t xml:space="preserve">именуемый в дальнейшем "Заказчик", в лице  </t>
    </r>
    <r>
      <rPr>
        <u/>
        <sz val="11"/>
        <color theme="1"/>
        <rFont val="Times New Roman"/>
        <family val="1"/>
        <charset val="204"/>
      </rPr>
      <t>Крамарева Вячеслава Борисовича</t>
    </r>
  </si>
  <si>
    <t>17 шт</t>
  </si>
  <si>
    <t>5,5 м2</t>
  </si>
  <si>
    <t xml:space="preserve">100 м2 </t>
  </si>
  <si>
    <t>18 шт</t>
  </si>
  <si>
    <t>11 м2</t>
  </si>
  <si>
    <t>-</t>
  </si>
  <si>
    <t>Уборка мусора по смете</t>
  </si>
  <si>
    <t>5 м3</t>
  </si>
  <si>
    <r>
      <t xml:space="preserve">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сорок пять тысяч четыреста семьдесят шесть рублей 48 копеек.</t>
    </r>
  </si>
  <si>
    <t>Услуги по дератизации и дезинфекции</t>
  </si>
  <si>
    <t>По заявке собственников или 4 раза в год</t>
  </si>
  <si>
    <t>за 3 квартал перенесено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</si>
</sst>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1" fillId="0" borderId="6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4" xfId="0" applyFont="1" applyBorder="1" applyAlignment="1">
      <alignment wrapText="1"/>
    </xf>
    <xf numFmtId="43" fontId="8" fillId="0" borderId="0" xfId="0" applyNumberFormat="1" applyFont="1"/>
    <xf numFmtId="0" fontId="3" fillId="0" borderId="0" xfId="0" applyFont="1" applyAlignment="1"/>
    <xf numFmtId="0" fontId="13" fillId="0" borderId="0" xfId="0" applyFont="1"/>
    <xf numFmtId="164" fontId="8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1" fillId="0" borderId="9" xfId="0" applyFont="1" applyBorder="1" applyAlignment="1">
      <alignment wrapText="1"/>
    </xf>
    <xf numFmtId="43" fontId="14" fillId="0" borderId="0" xfId="1" applyFont="1" applyBorder="1" applyAlignment="1">
      <alignment wrapText="1"/>
    </xf>
    <xf numFmtId="43" fontId="11" fillId="2" borderId="4" xfId="0" applyNumberFormat="1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view="pageBreakPreview" topLeftCell="A37" zoomScaleNormal="100" zoomScaleSheetLayoutView="100" workbookViewId="0">
      <selection activeCell="E51" sqref="E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2.25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68" t="s">
        <v>15</v>
      </c>
      <c r="E4" s="6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7" t="s">
        <v>0</v>
      </c>
      <c r="B6" s="57"/>
      <c r="C6" s="57"/>
      <c r="D6" s="57"/>
      <c r="E6" s="57"/>
    </row>
    <row r="7" spans="1:5" x14ac:dyDescent="0.25">
      <c r="A7" s="55" t="s">
        <v>45</v>
      </c>
      <c r="B7" s="55"/>
      <c r="C7" s="55"/>
      <c r="D7" s="55"/>
      <c r="E7" s="55"/>
    </row>
    <row r="8" spans="1:5" x14ac:dyDescent="0.25">
      <c r="A8" s="64" t="s">
        <v>1</v>
      </c>
      <c r="B8" s="64"/>
      <c r="C8" s="64"/>
      <c r="D8" s="64"/>
      <c r="E8" s="64"/>
    </row>
    <row r="9" spans="1:5" ht="7.5" customHeight="1" x14ac:dyDescent="0.25">
      <c r="A9" s="61"/>
      <c r="B9" s="61"/>
      <c r="C9" s="61"/>
      <c r="D9" s="61"/>
      <c r="E9" s="61"/>
    </row>
    <row r="10" spans="1:5" x14ac:dyDescent="0.25">
      <c r="A10" s="57" t="s">
        <v>46</v>
      </c>
      <c r="B10" s="57"/>
      <c r="C10" s="57"/>
      <c r="D10" s="57"/>
      <c r="E10" s="57"/>
    </row>
    <row r="11" spans="1:5" ht="22.5" customHeight="1" x14ac:dyDescent="0.25">
      <c r="A11" s="62" t="s">
        <v>16</v>
      </c>
      <c r="B11" s="63"/>
      <c r="C11" s="63"/>
      <c r="D11" s="63"/>
      <c r="E11" s="63"/>
    </row>
    <row r="12" spans="1:5" ht="9" customHeight="1" x14ac:dyDescent="0.25">
      <c r="A12" s="61"/>
      <c r="B12" s="61"/>
      <c r="C12" s="61"/>
      <c r="D12" s="61"/>
      <c r="E12" s="61"/>
    </row>
    <row r="13" spans="1:5" ht="30.75" customHeight="1" x14ac:dyDescent="0.25">
      <c r="A13" s="57" t="s">
        <v>48</v>
      </c>
      <c r="B13" s="57"/>
      <c r="C13" s="57"/>
      <c r="D13" s="57"/>
      <c r="E13" s="57"/>
    </row>
    <row r="14" spans="1:5" x14ac:dyDescent="0.25">
      <c r="A14" s="64" t="s">
        <v>17</v>
      </c>
      <c r="B14" s="61"/>
      <c r="C14" s="61"/>
      <c r="D14" s="61"/>
      <c r="E14" s="61"/>
    </row>
    <row r="15" spans="1:5" x14ac:dyDescent="0.25">
      <c r="A15" s="61"/>
      <c r="B15" s="61"/>
      <c r="C15" s="61"/>
      <c r="D15" s="61"/>
      <c r="E15" s="61"/>
    </row>
    <row r="16" spans="1:5" x14ac:dyDescent="0.25">
      <c r="A16" s="57" t="s">
        <v>41</v>
      </c>
      <c r="B16" s="57"/>
      <c r="C16" s="57"/>
      <c r="D16" s="57"/>
      <c r="E16" s="57"/>
    </row>
    <row r="17" spans="1:7" ht="11.25" customHeight="1" x14ac:dyDescent="0.25">
      <c r="A17" s="64" t="s">
        <v>2</v>
      </c>
      <c r="B17" s="61"/>
      <c r="C17" s="61"/>
      <c r="D17" s="61"/>
      <c r="E17" s="6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7" t="s">
        <v>42</v>
      </c>
      <c r="B19" s="57"/>
      <c r="C19" s="57"/>
      <c r="D19" s="57"/>
      <c r="E19" s="57"/>
    </row>
    <row r="20" spans="1:7" ht="10.5" customHeight="1" x14ac:dyDescent="0.25">
      <c r="A20" s="64" t="s">
        <v>18</v>
      </c>
      <c r="B20" s="61"/>
      <c r="C20" s="61"/>
      <c r="D20" s="61"/>
      <c r="E20" s="61"/>
    </row>
    <row r="21" spans="1:7" x14ac:dyDescent="0.25">
      <c r="A21" s="61"/>
      <c r="B21" s="61"/>
      <c r="C21" s="61"/>
      <c r="D21" s="61"/>
      <c r="E21" s="61"/>
    </row>
    <row r="22" spans="1:7" ht="30.75" customHeight="1" x14ac:dyDescent="0.25">
      <c r="A22" s="57" t="s">
        <v>19</v>
      </c>
      <c r="B22" s="57"/>
      <c r="C22" s="57"/>
      <c r="D22" s="57"/>
      <c r="E22" s="57"/>
    </row>
    <row r="23" spans="1:7" x14ac:dyDescent="0.25">
      <c r="A23" s="61"/>
      <c r="B23" s="61"/>
      <c r="C23" s="61"/>
      <c r="D23" s="61"/>
      <c r="E23" s="61"/>
    </row>
    <row r="24" spans="1:7" ht="63.75" customHeight="1" x14ac:dyDescent="0.25">
      <c r="A24" s="57" t="s">
        <v>31</v>
      </c>
      <c r="B24" s="57"/>
      <c r="C24" s="57"/>
      <c r="D24" s="57"/>
      <c r="E24" s="57"/>
    </row>
    <row r="25" spans="1:7" ht="33.75" customHeight="1" x14ac:dyDescent="0.25">
      <c r="A25" s="60" t="s">
        <v>49</v>
      </c>
      <c r="B25" s="60"/>
      <c r="C25" s="60"/>
      <c r="D25" s="60"/>
      <c r="E25" s="60"/>
    </row>
    <row r="26" spans="1:7" x14ac:dyDescent="0.25">
      <c r="A26" s="60"/>
      <c r="B26" s="60"/>
      <c r="C26" s="60"/>
      <c r="D26" s="60"/>
      <c r="E26" s="60"/>
      <c r="F26" s="2">
        <v>2363.8000000000002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25</v>
      </c>
      <c r="C28" s="3" t="s">
        <v>5</v>
      </c>
      <c r="D28" s="3">
        <v>1.54</v>
      </c>
      <c r="E28" s="11">
        <v>11696.1</v>
      </c>
    </row>
    <row r="29" spans="1:7" ht="51" x14ac:dyDescent="0.25">
      <c r="A29" s="10" t="s">
        <v>26</v>
      </c>
      <c r="B29" s="12" t="s">
        <v>27</v>
      </c>
      <c r="C29" s="3" t="s">
        <v>5</v>
      </c>
      <c r="D29" s="3">
        <v>2.25</v>
      </c>
      <c r="E29" s="11">
        <v>15726.84</v>
      </c>
    </row>
    <row r="30" spans="1:7" ht="38.25" x14ac:dyDescent="0.25">
      <c r="A30" s="10" t="s">
        <v>33</v>
      </c>
      <c r="B30" s="12" t="s">
        <v>74</v>
      </c>
      <c r="C30" s="3" t="s">
        <v>5</v>
      </c>
      <c r="D30" s="3">
        <v>2.0099999999999998</v>
      </c>
      <c r="E30" s="11">
        <v>14049.3</v>
      </c>
    </row>
    <row r="31" spans="1:7" ht="38.25" x14ac:dyDescent="0.25">
      <c r="A31" s="10" t="s">
        <v>34</v>
      </c>
      <c r="B31" s="12" t="s">
        <v>75</v>
      </c>
      <c r="C31" s="3" t="s">
        <v>5</v>
      </c>
      <c r="D31" s="3">
        <v>3.75</v>
      </c>
      <c r="E31" s="11">
        <v>26209.89</v>
      </c>
    </row>
    <row r="32" spans="1:7" x14ac:dyDescent="0.25">
      <c r="A32" s="10" t="s">
        <v>35</v>
      </c>
      <c r="B32" s="14" t="s">
        <v>36</v>
      </c>
      <c r="C32" s="3" t="s">
        <v>5</v>
      </c>
      <c r="D32" s="3">
        <v>0.61</v>
      </c>
      <c r="E32" s="11">
        <v>4263.72</v>
      </c>
    </row>
    <row r="33" spans="1:6" x14ac:dyDescent="0.25">
      <c r="A33" s="10" t="s">
        <v>37</v>
      </c>
      <c r="B33" s="14" t="s">
        <v>36</v>
      </c>
      <c r="C33" s="3" t="s">
        <v>5</v>
      </c>
      <c r="D33" s="3">
        <v>0.53</v>
      </c>
      <c r="E33" s="11">
        <v>3704.54</v>
      </c>
    </row>
    <row r="34" spans="1:6" x14ac:dyDescent="0.25">
      <c r="A34" s="10" t="s">
        <v>38</v>
      </c>
      <c r="B34" s="14" t="s">
        <v>36</v>
      </c>
      <c r="C34" s="3" t="s">
        <v>5</v>
      </c>
      <c r="D34" s="3">
        <v>0.15</v>
      </c>
      <c r="E34" s="11">
        <v>1048.46</v>
      </c>
    </row>
    <row r="35" spans="1:6" ht="60" x14ac:dyDescent="0.25">
      <c r="A35" s="10" t="s">
        <v>29</v>
      </c>
      <c r="B35" s="12" t="s">
        <v>75</v>
      </c>
      <c r="C35" s="3" t="s">
        <v>5</v>
      </c>
      <c r="D35" s="3">
        <v>0.66</v>
      </c>
      <c r="E35" s="11">
        <v>3145.37</v>
      </c>
    </row>
    <row r="36" spans="1:6" ht="38.25" x14ac:dyDescent="0.25">
      <c r="A36" s="10" t="s">
        <v>28</v>
      </c>
      <c r="B36" s="12" t="s">
        <v>75</v>
      </c>
      <c r="C36" s="3" t="s">
        <v>5</v>
      </c>
      <c r="D36" s="3">
        <v>0.25</v>
      </c>
      <c r="E36" s="11">
        <v>1747.43</v>
      </c>
    </row>
    <row r="37" spans="1:6" ht="60" x14ac:dyDescent="0.25">
      <c r="A37" s="10" t="s">
        <v>44</v>
      </c>
      <c r="B37" s="12" t="s">
        <v>39</v>
      </c>
      <c r="C37" s="3" t="s">
        <v>5</v>
      </c>
      <c r="D37" s="3">
        <v>0.49</v>
      </c>
      <c r="E37" s="11">
        <v>4200</v>
      </c>
    </row>
    <row r="38" spans="1:6" x14ac:dyDescent="0.25">
      <c r="A38" s="10" t="s">
        <v>30</v>
      </c>
      <c r="B38" s="12" t="s">
        <v>43</v>
      </c>
      <c r="C38" s="3" t="s">
        <v>5</v>
      </c>
      <c r="D38" s="3">
        <v>1.18</v>
      </c>
      <c r="E38" s="11">
        <v>12441.66</v>
      </c>
    </row>
    <row r="39" spans="1:6" ht="15.75" thickBot="1" x14ac:dyDescent="0.3">
      <c r="A39" s="19" t="s">
        <v>40</v>
      </c>
      <c r="B39" s="20" t="s">
        <v>43</v>
      </c>
      <c r="C39" s="21" t="s">
        <v>5</v>
      </c>
      <c r="D39" s="21">
        <v>2.6</v>
      </c>
      <c r="E39" s="11">
        <v>19105.18</v>
      </c>
    </row>
    <row r="40" spans="1:6" ht="30" x14ac:dyDescent="0.25">
      <c r="A40" s="16" t="s">
        <v>50</v>
      </c>
      <c r="B40" s="31" t="s">
        <v>57</v>
      </c>
      <c r="C40" s="17" t="s">
        <v>60</v>
      </c>
      <c r="D40" s="32">
        <v>1.5</v>
      </c>
      <c r="E40" s="18">
        <f>D40*F41</f>
        <v>177.63</v>
      </c>
    </row>
    <row r="41" spans="1:6" x14ac:dyDescent="0.25">
      <c r="A41" s="15" t="s">
        <v>51</v>
      </c>
      <c r="B41" s="33" t="s">
        <v>57</v>
      </c>
      <c r="C41" s="3" t="s">
        <v>60</v>
      </c>
      <c r="D41" s="34">
        <v>4</v>
      </c>
      <c r="E41" s="11">
        <f>D41*F41</f>
        <v>473.68</v>
      </c>
      <c r="F41" s="2">
        <v>118.42</v>
      </c>
    </row>
    <row r="42" spans="1:6" ht="30" x14ac:dyDescent="0.25">
      <c r="A42" s="15" t="s">
        <v>52</v>
      </c>
      <c r="B42" s="33" t="s">
        <v>57</v>
      </c>
      <c r="C42" s="3" t="s">
        <v>60</v>
      </c>
      <c r="D42" s="33">
        <v>4.4000000000000004</v>
      </c>
      <c r="E42" s="11">
        <f>D42*F41</f>
        <v>521.048</v>
      </c>
    </row>
    <row r="43" spans="1:6" ht="30" x14ac:dyDescent="0.25">
      <c r="A43" s="15" t="s">
        <v>53</v>
      </c>
      <c r="B43" s="33" t="s">
        <v>58</v>
      </c>
      <c r="C43" s="3" t="s">
        <v>60</v>
      </c>
      <c r="D43" s="34">
        <v>4</v>
      </c>
      <c r="E43" s="11">
        <f>D43*F41</f>
        <v>473.68</v>
      </c>
    </row>
    <row r="44" spans="1:6" x14ac:dyDescent="0.25">
      <c r="A44" s="15" t="s">
        <v>54</v>
      </c>
      <c r="B44" s="33" t="s">
        <v>59</v>
      </c>
      <c r="C44" s="3" t="s">
        <v>60</v>
      </c>
      <c r="D44" s="33">
        <v>12.9</v>
      </c>
      <c r="E44" s="11">
        <f>D44*F41</f>
        <v>1527.6180000000002</v>
      </c>
    </row>
    <row r="45" spans="1:6" x14ac:dyDescent="0.25">
      <c r="A45" s="15" t="s">
        <v>55</v>
      </c>
      <c r="B45" s="33" t="s">
        <v>59</v>
      </c>
      <c r="C45" s="3" t="s">
        <v>60</v>
      </c>
      <c r="D45" s="33">
        <v>1</v>
      </c>
      <c r="E45" s="11">
        <f>D45*F41</f>
        <v>118.42</v>
      </c>
    </row>
    <row r="46" spans="1:6" ht="45.75" thickBot="1" x14ac:dyDescent="0.3">
      <c r="A46" s="25" t="s">
        <v>56</v>
      </c>
      <c r="B46" s="35" t="s">
        <v>59</v>
      </c>
      <c r="C46" s="21" t="s">
        <v>60</v>
      </c>
      <c r="D46" s="36">
        <v>2.9</v>
      </c>
      <c r="E46" s="22">
        <f>D46*F41</f>
        <v>343.41800000000001</v>
      </c>
    </row>
    <row r="47" spans="1:6" x14ac:dyDescent="0.25">
      <c r="A47" s="23" t="s">
        <v>61</v>
      </c>
      <c r="B47" s="24" t="s">
        <v>62</v>
      </c>
      <c r="C47" s="17" t="s">
        <v>63</v>
      </c>
      <c r="D47" s="17"/>
      <c r="E47" s="18">
        <f>300.17+328+919.3</f>
        <v>1547.47</v>
      </c>
    </row>
    <row r="48" spans="1:6" x14ac:dyDescent="0.25">
      <c r="A48" s="10"/>
      <c r="B48" s="12"/>
      <c r="C48" s="3"/>
      <c r="D48" s="3"/>
      <c r="E48" s="11"/>
    </row>
    <row r="49" spans="1:5" x14ac:dyDescent="0.25">
      <c r="A49" s="10"/>
      <c r="B49" s="12"/>
      <c r="C49" s="3"/>
      <c r="D49" s="3"/>
      <c r="E49" s="11"/>
    </row>
    <row r="50" spans="1:5" s="30" customFormat="1" ht="14.25" x14ac:dyDescent="0.2">
      <c r="A50" s="26" t="s">
        <v>64</v>
      </c>
      <c r="B50" s="27"/>
      <c r="C50" s="28"/>
      <c r="D50" s="28"/>
      <c r="E50" s="29">
        <f>SUM(E28:E49)</f>
        <v>122521.45399999998</v>
      </c>
    </row>
    <row r="52" spans="1:5" ht="42.75" customHeight="1" x14ac:dyDescent="0.25">
      <c r="A52" s="57" t="s">
        <v>90</v>
      </c>
      <c r="B52" s="57"/>
      <c r="C52" s="57"/>
      <c r="D52" s="57"/>
      <c r="E52" s="57"/>
    </row>
    <row r="53" spans="1:5" ht="30" customHeight="1" x14ac:dyDescent="0.25">
      <c r="A53" s="57" t="s">
        <v>24</v>
      </c>
      <c r="B53" s="57"/>
      <c r="C53" s="57"/>
      <c r="D53" s="57"/>
      <c r="E53" s="57"/>
    </row>
    <row r="54" spans="1:5" x14ac:dyDescent="0.25">
      <c r="A54" s="57" t="s">
        <v>23</v>
      </c>
      <c r="B54" s="57"/>
      <c r="C54" s="57"/>
      <c r="D54" s="57"/>
      <c r="E54" s="57"/>
    </row>
    <row r="55" spans="1:5" ht="31.5" customHeight="1" x14ac:dyDescent="0.25">
      <c r="A55" s="57" t="s">
        <v>66</v>
      </c>
      <c r="B55" s="57"/>
      <c r="C55" s="57"/>
      <c r="D55" s="57"/>
      <c r="E55" s="57"/>
    </row>
    <row r="56" spans="1:5" x14ac:dyDescent="0.25">
      <c r="A56" s="57" t="s">
        <v>20</v>
      </c>
      <c r="B56" s="57"/>
      <c r="C56" s="57"/>
      <c r="D56" s="57"/>
      <c r="E56" s="57"/>
    </row>
    <row r="57" spans="1:5" x14ac:dyDescent="0.25">
      <c r="A57" s="58" t="s">
        <v>6</v>
      </c>
      <c r="B57" s="58"/>
      <c r="C57" s="58"/>
      <c r="D57" s="58"/>
      <c r="E57" s="58"/>
    </row>
    <row r="58" spans="1:5" x14ac:dyDescent="0.25">
      <c r="A58" s="57" t="s">
        <v>20</v>
      </c>
      <c r="B58" s="57"/>
      <c r="C58" s="57"/>
      <c r="D58" s="57"/>
      <c r="E58" s="57"/>
    </row>
    <row r="59" spans="1:5" ht="15" customHeight="1" x14ac:dyDescent="0.25">
      <c r="A59" s="59" t="s">
        <v>65</v>
      </c>
      <c r="B59" s="59"/>
      <c r="C59" s="59"/>
      <c r="D59" s="59"/>
      <c r="E59" s="8"/>
    </row>
    <row r="60" spans="1:5" ht="11.25" customHeight="1" x14ac:dyDescent="0.25">
      <c r="B60" s="56" t="s">
        <v>22</v>
      </c>
      <c r="C60" s="56"/>
      <c r="D60" s="56"/>
      <c r="E60" s="9" t="s">
        <v>7</v>
      </c>
    </row>
    <row r="61" spans="1:5" x14ac:dyDescent="0.25">
      <c r="A61" s="6"/>
      <c r="B61" s="6"/>
      <c r="C61" s="6"/>
      <c r="D61" s="6"/>
      <c r="E61" s="6"/>
    </row>
    <row r="62" spans="1:5" x14ac:dyDescent="0.25">
      <c r="A62" s="8" t="s">
        <v>21</v>
      </c>
      <c r="B62" s="55" t="s">
        <v>47</v>
      </c>
      <c r="C62" s="55"/>
      <c r="D62" s="55"/>
      <c r="E62" s="8"/>
    </row>
    <row r="63" spans="1:5" ht="11.25" customHeight="1" x14ac:dyDescent="0.25">
      <c r="B63" s="56" t="s">
        <v>22</v>
      </c>
      <c r="C63" s="56"/>
      <c r="D63" s="56"/>
      <c r="E63" s="9" t="s">
        <v>7</v>
      </c>
    </row>
    <row r="67" spans="1:2" x14ac:dyDescent="0.25">
      <c r="A67" s="30" t="s">
        <v>76</v>
      </c>
    </row>
    <row r="68" spans="1:2" x14ac:dyDescent="0.25">
      <c r="A68" s="2" t="s">
        <v>77</v>
      </c>
      <c r="B68" s="43">
        <v>-51083.42</v>
      </c>
    </row>
    <row r="69" spans="1:2" ht="15.75" x14ac:dyDescent="0.25">
      <c r="A69" s="41" t="s">
        <v>78</v>
      </c>
      <c r="B69" s="44">
        <v>357987.04</v>
      </c>
    </row>
    <row r="70" spans="1:2" x14ac:dyDescent="0.25">
      <c r="A70" s="2" t="s">
        <v>79</v>
      </c>
      <c r="B70" s="44">
        <f>328401.17</f>
        <v>328401.17</v>
      </c>
    </row>
    <row r="71" spans="1:2" x14ac:dyDescent="0.25">
      <c r="A71" s="42" t="s">
        <v>80</v>
      </c>
      <c r="B71" s="43">
        <f>B68+B70-(8702.47+E50)</f>
        <v>146093.82600000003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2:E52"/>
    <mergeCell ref="A53:E53"/>
    <mergeCell ref="B62:D62"/>
    <mergeCell ref="B60:D60"/>
    <mergeCell ref="B63:D63"/>
    <mergeCell ref="A54:E54"/>
    <mergeCell ref="A55:E55"/>
    <mergeCell ref="A56:E56"/>
    <mergeCell ref="A57:E57"/>
    <mergeCell ref="A58:E58"/>
    <mergeCell ref="A59:D5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40" zoomScaleNormal="100" zoomScaleSheetLayoutView="100" workbookViewId="0">
      <selection activeCell="D47" sqref="D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85546875" style="2" customWidth="1"/>
    <col min="9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0.75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8" t="s">
        <v>67</v>
      </c>
      <c r="E4" s="68"/>
    </row>
    <row r="5" spans="1:5" x14ac:dyDescent="0.25">
      <c r="A5" s="37"/>
      <c r="B5" s="4"/>
      <c r="C5" s="4"/>
      <c r="D5" s="4"/>
      <c r="E5" s="4"/>
    </row>
    <row r="6" spans="1:5" x14ac:dyDescent="0.25">
      <c r="A6" s="57" t="s">
        <v>0</v>
      </c>
      <c r="B6" s="57"/>
      <c r="C6" s="57"/>
      <c r="D6" s="57"/>
      <c r="E6" s="57"/>
    </row>
    <row r="7" spans="1:5" x14ac:dyDescent="0.25">
      <c r="A7" s="55" t="s">
        <v>45</v>
      </c>
      <c r="B7" s="55"/>
      <c r="C7" s="55"/>
      <c r="D7" s="55"/>
      <c r="E7" s="55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61"/>
      <c r="B9" s="61"/>
      <c r="C9" s="61"/>
      <c r="D9" s="61"/>
      <c r="E9" s="61"/>
    </row>
    <row r="10" spans="1:5" x14ac:dyDescent="0.25">
      <c r="A10" s="57" t="s">
        <v>46</v>
      </c>
      <c r="B10" s="57"/>
      <c r="C10" s="57"/>
      <c r="D10" s="57"/>
      <c r="E10" s="57"/>
    </row>
    <row r="11" spans="1:5" ht="29.25" customHeight="1" x14ac:dyDescent="0.25">
      <c r="A11" s="62" t="s">
        <v>16</v>
      </c>
      <c r="B11" s="63"/>
      <c r="C11" s="63"/>
      <c r="D11" s="63"/>
      <c r="E11" s="63"/>
    </row>
    <row r="12" spans="1:5" x14ac:dyDescent="0.25">
      <c r="A12" s="61"/>
      <c r="B12" s="61"/>
      <c r="C12" s="61"/>
      <c r="D12" s="61"/>
      <c r="E12" s="61"/>
    </row>
    <row r="13" spans="1:5" x14ac:dyDescent="0.25">
      <c r="A13" s="57" t="s">
        <v>48</v>
      </c>
      <c r="B13" s="57"/>
      <c r="C13" s="57"/>
      <c r="D13" s="57"/>
      <c r="E13" s="57"/>
    </row>
    <row r="14" spans="1:5" x14ac:dyDescent="0.25">
      <c r="A14" s="64" t="s">
        <v>17</v>
      </c>
      <c r="B14" s="61"/>
      <c r="C14" s="61"/>
      <c r="D14" s="61"/>
      <c r="E14" s="61"/>
    </row>
    <row r="15" spans="1:5" x14ac:dyDescent="0.25">
      <c r="A15" s="61"/>
      <c r="B15" s="61"/>
      <c r="C15" s="61"/>
      <c r="D15" s="61"/>
      <c r="E15" s="61"/>
    </row>
    <row r="16" spans="1:5" x14ac:dyDescent="0.25">
      <c r="A16" s="57" t="s">
        <v>41</v>
      </c>
      <c r="B16" s="57"/>
      <c r="C16" s="57"/>
      <c r="D16" s="57"/>
      <c r="E16" s="57"/>
    </row>
    <row r="17" spans="1:7" ht="11.25" customHeight="1" x14ac:dyDescent="0.25">
      <c r="A17" s="64" t="s">
        <v>2</v>
      </c>
      <c r="B17" s="61"/>
      <c r="C17" s="61"/>
      <c r="D17" s="61"/>
      <c r="E17" s="61"/>
    </row>
    <row r="18" spans="1:7" ht="11.25" customHeight="1" x14ac:dyDescent="0.25">
      <c r="A18" s="38"/>
      <c r="B18" s="37"/>
      <c r="C18" s="37"/>
      <c r="D18" s="37"/>
      <c r="E18" s="37"/>
    </row>
    <row r="19" spans="1:7" x14ac:dyDescent="0.25">
      <c r="A19" s="57" t="s">
        <v>42</v>
      </c>
      <c r="B19" s="57"/>
      <c r="C19" s="57"/>
      <c r="D19" s="57"/>
      <c r="E19" s="57"/>
    </row>
    <row r="20" spans="1:7" ht="10.5" customHeight="1" x14ac:dyDescent="0.25">
      <c r="A20" s="64" t="s">
        <v>18</v>
      </c>
      <c r="B20" s="61"/>
      <c r="C20" s="61"/>
      <c r="D20" s="61"/>
      <c r="E20" s="61"/>
    </row>
    <row r="21" spans="1:7" x14ac:dyDescent="0.25">
      <c r="A21" s="61"/>
      <c r="B21" s="61"/>
      <c r="C21" s="61"/>
      <c r="D21" s="61"/>
      <c r="E21" s="61"/>
    </row>
    <row r="22" spans="1:7" ht="30.75" customHeight="1" x14ac:dyDescent="0.25">
      <c r="A22" s="57" t="s">
        <v>19</v>
      </c>
      <c r="B22" s="57"/>
      <c r="C22" s="57"/>
      <c r="D22" s="57"/>
      <c r="E22" s="57"/>
    </row>
    <row r="23" spans="1:7" x14ac:dyDescent="0.25">
      <c r="A23" s="61"/>
      <c r="B23" s="61"/>
      <c r="C23" s="61"/>
      <c r="D23" s="61"/>
      <c r="E23" s="61"/>
    </row>
    <row r="24" spans="1:7" ht="63.75" customHeight="1" x14ac:dyDescent="0.25">
      <c r="A24" s="57" t="s">
        <v>31</v>
      </c>
      <c r="B24" s="57"/>
      <c r="C24" s="57"/>
      <c r="D24" s="57"/>
      <c r="E24" s="57"/>
    </row>
    <row r="25" spans="1:7" ht="33.75" customHeight="1" x14ac:dyDescent="0.25">
      <c r="A25" s="60" t="s">
        <v>49</v>
      </c>
      <c r="B25" s="60"/>
      <c r="C25" s="60"/>
      <c r="D25" s="60"/>
      <c r="E25" s="60"/>
    </row>
    <row r="26" spans="1:7" x14ac:dyDescent="0.25">
      <c r="A26" s="60"/>
      <c r="B26" s="60"/>
      <c r="C26" s="60"/>
      <c r="D26" s="60"/>
      <c r="E26" s="60"/>
      <c r="F26" s="2">
        <v>2363.8000000000002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25</v>
      </c>
      <c r="C28" s="3" t="s">
        <v>5</v>
      </c>
      <c r="D28" s="3">
        <v>1.54</v>
      </c>
      <c r="E28" s="11">
        <f>D28*F26*G26</f>
        <v>10920.756000000001</v>
      </c>
      <c r="G28" s="45"/>
    </row>
    <row r="29" spans="1:7" ht="51" x14ac:dyDescent="0.25">
      <c r="A29" s="10" t="s">
        <v>26</v>
      </c>
      <c r="B29" s="12" t="s">
        <v>27</v>
      </c>
      <c r="C29" s="3" t="s">
        <v>5</v>
      </c>
      <c r="D29" s="3">
        <v>2.25</v>
      </c>
      <c r="E29" s="11">
        <f>D29*F26*G26</f>
        <v>15955.650000000001</v>
      </c>
      <c r="G29" s="45"/>
    </row>
    <row r="30" spans="1:7" ht="51" x14ac:dyDescent="0.25">
      <c r="A30" s="10" t="s">
        <v>33</v>
      </c>
      <c r="B30" s="12" t="s">
        <v>32</v>
      </c>
      <c r="C30" s="3" t="s">
        <v>5</v>
      </c>
      <c r="D30" s="3">
        <v>2.0099999999999998</v>
      </c>
      <c r="E30" s="11">
        <f>D30*F26*G26</f>
        <v>14253.714</v>
      </c>
      <c r="G30" s="45"/>
    </row>
    <row r="31" spans="1:7" ht="38.25" x14ac:dyDescent="0.25">
      <c r="A31" s="10" t="s">
        <v>34</v>
      </c>
      <c r="B31" s="12" t="s">
        <v>75</v>
      </c>
      <c r="C31" s="3" t="s">
        <v>5</v>
      </c>
      <c r="D31" s="3">
        <v>3.75</v>
      </c>
      <c r="E31" s="11">
        <f>D31*F26*G26</f>
        <v>26592.75</v>
      </c>
      <c r="G31" s="45"/>
    </row>
    <row r="32" spans="1:7" x14ac:dyDescent="0.25">
      <c r="A32" s="10" t="s">
        <v>35</v>
      </c>
      <c r="B32" s="14" t="s">
        <v>36</v>
      </c>
      <c r="C32" s="3" t="s">
        <v>5</v>
      </c>
      <c r="D32" s="3">
        <v>0.61</v>
      </c>
      <c r="E32" s="11">
        <f>D32*F26*G26</f>
        <v>4325.7540000000008</v>
      </c>
      <c r="G32" s="45"/>
    </row>
    <row r="33" spans="1:7" x14ac:dyDescent="0.25">
      <c r="A33" s="10" t="s">
        <v>37</v>
      </c>
      <c r="B33" s="14" t="s">
        <v>36</v>
      </c>
      <c r="C33" s="3" t="s">
        <v>5</v>
      </c>
      <c r="D33" s="3">
        <v>0.53</v>
      </c>
      <c r="E33" s="11">
        <f>D33*F26*G26</f>
        <v>3758.442</v>
      </c>
      <c r="G33" s="45"/>
    </row>
    <row r="34" spans="1:7" x14ac:dyDescent="0.25">
      <c r="A34" s="10" t="s">
        <v>38</v>
      </c>
      <c r="B34" s="14" t="s">
        <v>36</v>
      </c>
      <c r="C34" s="3" t="s">
        <v>5</v>
      </c>
      <c r="D34" s="3">
        <v>0.15</v>
      </c>
      <c r="E34" s="11">
        <f>D34*F26*G26</f>
        <v>1063.71</v>
      </c>
      <c r="G34" s="45"/>
    </row>
    <row r="35" spans="1:7" ht="60" x14ac:dyDescent="0.25">
      <c r="A35" s="10" t="s">
        <v>29</v>
      </c>
      <c r="B35" s="12" t="s">
        <v>75</v>
      </c>
      <c r="C35" s="3" t="s">
        <v>5</v>
      </c>
      <c r="D35" s="3">
        <v>0.45</v>
      </c>
      <c r="E35" s="11">
        <f>D35*F26*G26</f>
        <v>3191.13</v>
      </c>
      <c r="G35" s="45"/>
    </row>
    <row r="36" spans="1:7" ht="38.25" x14ac:dyDescent="0.25">
      <c r="A36" s="10" t="s">
        <v>28</v>
      </c>
      <c r="B36" s="12" t="s">
        <v>74</v>
      </c>
      <c r="C36" s="3" t="s">
        <v>5</v>
      </c>
      <c r="D36" s="3">
        <v>0.25</v>
      </c>
      <c r="E36" s="11">
        <f>D36*F26*G26</f>
        <v>1772.8500000000001</v>
      </c>
      <c r="G36" s="45"/>
    </row>
    <row r="37" spans="1:7" ht="60" x14ac:dyDescent="0.25">
      <c r="A37" s="10" t="s">
        <v>44</v>
      </c>
      <c r="B37" s="12" t="s">
        <v>39</v>
      </c>
      <c r="C37" s="3" t="s">
        <v>5</v>
      </c>
      <c r="D37" s="3">
        <v>0.49</v>
      </c>
      <c r="E37" s="11">
        <v>0</v>
      </c>
      <c r="G37" s="45"/>
    </row>
    <row r="38" spans="1:7" x14ac:dyDescent="0.25">
      <c r="A38" s="10" t="s">
        <v>30</v>
      </c>
      <c r="B38" s="12" t="s">
        <v>43</v>
      </c>
      <c r="C38" s="3" t="s">
        <v>5</v>
      </c>
      <c r="D38" s="3">
        <v>2.08</v>
      </c>
      <c r="E38" s="11">
        <f>D38*F26*G26</f>
        <v>14750.112000000001</v>
      </c>
      <c r="G38" s="45"/>
    </row>
    <row r="39" spans="1:7" ht="15.75" thickBot="1" x14ac:dyDescent="0.3">
      <c r="A39" s="19" t="s">
        <v>40</v>
      </c>
      <c r="B39" s="20" t="s">
        <v>43</v>
      </c>
      <c r="C39" s="21" t="s">
        <v>5</v>
      </c>
      <c r="D39" s="21">
        <v>2.8</v>
      </c>
      <c r="E39" s="22">
        <f>D39*F26*G26</f>
        <v>19855.920000000002</v>
      </c>
      <c r="G39" s="45"/>
    </row>
    <row r="40" spans="1:7" ht="15.75" thickBot="1" x14ac:dyDescent="0.3">
      <c r="A40" s="19" t="s">
        <v>61</v>
      </c>
      <c r="B40" s="20" t="s">
        <v>82</v>
      </c>
      <c r="C40" s="21" t="s">
        <v>63</v>
      </c>
      <c r="D40" s="21"/>
      <c r="E40" s="22">
        <v>1008.6</v>
      </c>
      <c r="G40" s="45"/>
    </row>
    <row r="41" spans="1:7" x14ac:dyDescent="0.25">
      <c r="A41" s="15" t="s">
        <v>68</v>
      </c>
      <c r="B41" s="33" t="s">
        <v>70</v>
      </c>
      <c r="C41" s="3" t="s">
        <v>60</v>
      </c>
      <c r="D41" s="34">
        <v>1.5</v>
      </c>
      <c r="E41" s="11">
        <f>D41*126.7</f>
        <v>190.05</v>
      </c>
    </row>
    <row r="42" spans="1:7" ht="30" x14ac:dyDescent="0.25">
      <c r="A42" s="39" t="s">
        <v>69</v>
      </c>
      <c r="B42" s="33" t="s">
        <v>71</v>
      </c>
      <c r="C42" s="3" t="s">
        <v>60</v>
      </c>
      <c r="D42" s="34">
        <v>8</v>
      </c>
      <c r="E42" s="11">
        <f>D42*126.7</f>
        <v>1013.6</v>
      </c>
    </row>
    <row r="43" spans="1:7" ht="30" x14ac:dyDescent="0.25">
      <c r="A43" s="39" t="s">
        <v>73</v>
      </c>
      <c r="B43" s="33" t="s">
        <v>72</v>
      </c>
      <c r="C43" s="3" t="s">
        <v>60</v>
      </c>
      <c r="D43" s="34">
        <v>1</v>
      </c>
      <c r="E43" s="11">
        <f t="shared" ref="E43" si="0">D43*126.7</f>
        <v>126.7</v>
      </c>
    </row>
    <row r="44" spans="1:7" x14ac:dyDescent="0.25">
      <c r="A44" s="39" t="s">
        <v>81</v>
      </c>
      <c r="B44" s="33" t="s">
        <v>72</v>
      </c>
      <c r="C44" s="3" t="s">
        <v>100</v>
      </c>
      <c r="D44" s="51">
        <f>E44/17</f>
        <v>693.85294117647061</v>
      </c>
      <c r="E44" s="11">
        <v>11795.5</v>
      </c>
    </row>
    <row r="45" spans="1:7" x14ac:dyDescent="0.25">
      <c r="A45" s="10"/>
      <c r="B45" s="12"/>
      <c r="C45" s="3"/>
      <c r="D45" s="3"/>
      <c r="E45" s="11"/>
    </row>
    <row r="46" spans="1:7" s="30" customFormat="1" ht="14.25" x14ac:dyDescent="0.2">
      <c r="A46" s="26" t="s">
        <v>64</v>
      </c>
      <c r="B46" s="27"/>
      <c r="C46" s="28"/>
      <c r="D46" s="28"/>
      <c r="E46" s="29">
        <f>SUM(E28:E45)</f>
        <v>130575.23800000003</v>
      </c>
    </row>
    <row r="48" spans="1:7" ht="30.75" customHeight="1" x14ac:dyDescent="0.25">
      <c r="A48" s="57" t="s">
        <v>89</v>
      </c>
      <c r="B48" s="57"/>
      <c r="C48" s="57"/>
      <c r="D48" s="57"/>
      <c r="E48" s="57"/>
    </row>
    <row r="49" spans="1:8" ht="30.75" customHeight="1" x14ac:dyDescent="0.25">
      <c r="A49" s="57" t="s">
        <v>24</v>
      </c>
      <c r="B49" s="57"/>
      <c r="C49" s="57"/>
      <c r="D49" s="57"/>
      <c r="E49" s="57"/>
    </row>
    <row r="50" spans="1:8" x14ac:dyDescent="0.25">
      <c r="A50" s="57" t="s">
        <v>23</v>
      </c>
      <c r="B50" s="57"/>
      <c r="C50" s="57"/>
      <c r="D50" s="57"/>
      <c r="E50" s="57"/>
      <c r="F50" s="30"/>
      <c r="G50" s="30"/>
      <c r="H50" s="40"/>
    </row>
    <row r="51" spans="1:8" x14ac:dyDescent="0.25">
      <c r="A51" s="57" t="s">
        <v>66</v>
      </c>
      <c r="B51" s="57"/>
      <c r="C51" s="57"/>
      <c r="D51" s="57"/>
      <c r="E51" s="57"/>
    </row>
    <row r="52" spans="1:8" x14ac:dyDescent="0.25">
      <c r="A52" s="57" t="s">
        <v>20</v>
      </c>
      <c r="B52" s="57"/>
      <c r="C52" s="57"/>
      <c r="D52" s="57"/>
      <c r="E52" s="57"/>
    </row>
    <row r="53" spans="1:8" x14ac:dyDescent="0.25">
      <c r="A53" s="58" t="s">
        <v>6</v>
      </c>
      <c r="B53" s="58"/>
      <c r="C53" s="58"/>
      <c r="D53" s="58"/>
      <c r="E53" s="58"/>
    </row>
    <row r="54" spans="1:8" x14ac:dyDescent="0.25">
      <c r="A54" s="57" t="s">
        <v>20</v>
      </c>
      <c r="B54" s="57"/>
      <c r="C54" s="57"/>
      <c r="D54" s="57"/>
      <c r="E54" s="57"/>
    </row>
    <row r="55" spans="1:8" x14ac:dyDescent="0.25">
      <c r="A55" s="59" t="s">
        <v>65</v>
      </c>
      <c r="B55" s="59"/>
      <c r="C55" s="59"/>
      <c r="D55" s="59"/>
      <c r="E55" s="8"/>
    </row>
    <row r="56" spans="1:8" x14ac:dyDescent="0.25">
      <c r="B56" s="56" t="s">
        <v>22</v>
      </c>
      <c r="C56" s="56"/>
      <c r="D56" s="56"/>
      <c r="E56" s="9" t="s">
        <v>7</v>
      </c>
    </row>
    <row r="57" spans="1:8" x14ac:dyDescent="0.25">
      <c r="A57" s="38"/>
      <c r="B57" s="38"/>
      <c r="C57" s="38"/>
      <c r="D57" s="38"/>
      <c r="E57" s="38"/>
    </row>
    <row r="58" spans="1:8" x14ac:dyDescent="0.25">
      <c r="A58" s="8" t="s">
        <v>21</v>
      </c>
      <c r="B58" s="55" t="s">
        <v>47</v>
      </c>
      <c r="C58" s="55"/>
      <c r="D58" s="55"/>
      <c r="E58" s="8"/>
    </row>
    <row r="59" spans="1:8" x14ac:dyDescent="0.25">
      <c r="B59" s="56" t="s">
        <v>22</v>
      </c>
      <c r="C59" s="56"/>
      <c r="D59" s="56"/>
      <c r="E59" s="9" t="s">
        <v>7</v>
      </c>
    </row>
    <row r="62" spans="1:8" x14ac:dyDescent="0.25">
      <c r="A62" s="30" t="s">
        <v>76</v>
      </c>
    </row>
    <row r="63" spans="1:8" x14ac:dyDescent="0.25">
      <c r="A63" s="2" t="s">
        <v>77</v>
      </c>
      <c r="B63" s="43">
        <v>-51083.42</v>
      </c>
    </row>
    <row r="64" spans="1:8" ht="15.75" x14ac:dyDescent="0.25">
      <c r="A64" s="41" t="s">
        <v>78</v>
      </c>
      <c r="B64" s="44">
        <v>357987.04</v>
      </c>
    </row>
    <row r="65" spans="1:2" x14ac:dyDescent="0.25">
      <c r="A65" s="2" t="s">
        <v>79</v>
      </c>
      <c r="B65" s="44">
        <v>328401.17</v>
      </c>
    </row>
    <row r="66" spans="1:2" x14ac:dyDescent="0.25">
      <c r="A66" s="42" t="s">
        <v>80</v>
      </c>
      <c r="B66" s="43">
        <f>B63+B65-('1 кв.'!E50+'2 кв.'!E46)</f>
        <v>24221.05799999999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5:D55"/>
    <mergeCell ref="B56:D56"/>
    <mergeCell ref="B58:D58"/>
    <mergeCell ref="B59:D59"/>
    <mergeCell ref="A49:E49"/>
    <mergeCell ref="A50:E50"/>
    <mergeCell ref="A51:E51"/>
    <mergeCell ref="A52:E52"/>
    <mergeCell ref="A53:E53"/>
    <mergeCell ref="A54:E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topLeftCell="A56" zoomScaleNormal="100" zoomScaleSheetLayoutView="100" workbookViewId="0">
      <selection activeCell="E27" sqref="E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85546875" style="2" customWidth="1"/>
    <col min="9" max="16384" width="9.140625" style="2"/>
  </cols>
  <sheetData>
    <row r="1" spans="1:7" ht="15.75" x14ac:dyDescent="0.25">
      <c r="A1" s="67" t="s">
        <v>12</v>
      </c>
      <c r="B1" s="67"/>
      <c r="C1" s="67"/>
      <c r="D1" s="67"/>
      <c r="E1" s="67"/>
    </row>
    <row r="2" spans="1:7" ht="30.75" customHeight="1" x14ac:dyDescent="0.25">
      <c r="A2" s="65" t="s">
        <v>13</v>
      </c>
      <c r="B2" s="66"/>
      <c r="C2" s="66"/>
      <c r="D2" s="66"/>
      <c r="E2" s="66"/>
    </row>
    <row r="3" spans="1:7" x14ac:dyDescent="0.25">
      <c r="A3" s="46"/>
      <c r="B3" s="4"/>
      <c r="C3" s="4"/>
      <c r="D3" s="4"/>
      <c r="E3" s="4"/>
    </row>
    <row r="4" spans="1:7" s="1" customFormat="1" ht="15.75" x14ac:dyDescent="0.25">
      <c r="A4" s="7" t="s">
        <v>14</v>
      </c>
      <c r="B4" s="13"/>
      <c r="C4" s="13"/>
      <c r="D4" s="68" t="s">
        <v>83</v>
      </c>
      <c r="E4" s="68"/>
    </row>
    <row r="5" spans="1:7" x14ac:dyDescent="0.25">
      <c r="A5" s="46"/>
      <c r="B5" s="4"/>
      <c r="C5" s="4"/>
      <c r="D5" s="4"/>
      <c r="E5" s="4"/>
    </row>
    <row r="6" spans="1:7" x14ac:dyDescent="0.25">
      <c r="A6" s="57" t="s">
        <v>0</v>
      </c>
      <c r="B6" s="57"/>
      <c r="C6" s="57"/>
      <c r="D6" s="57"/>
      <c r="E6" s="57"/>
    </row>
    <row r="7" spans="1:7" x14ac:dyDescent="0.25">
      <c r="A7" s="55" t="s">
        <v>45</v>
      </c>
      <c r="B7" s="55"/>
      <c r="C7" s="55"/>
      <c r="D7" s="55"/>
      <c r="E7" s="55"/>
    </row>
    <row r="8" spans="1:7" x14ac:dyDescent="0.25">
      <c r="A8" s="64" t="s">
        <v>1</v>
      </c>
      <c r="B8" s="64"/>
      <c r="C8" s="64"/>
      <c r="D8" s="64"/>
      <c r="E8" s="64"/>
    </row>
    <row r="9" spans="1:7" x14ac:dyDescent="0.25">
      <c r="A9" s="61"/>
      <c r="B9" s="61"/>
      <c r="C9" s="61"/>
      <c r="D9" s="61"/>
      <c r="E9" s="61"/>
    </row>
    <row r="10" spans="1:7" x14ac:dyDescent="0.25">
      <c r="A10" s="57" t="s">
        <v>99</v>
      </c>
      <c r="B10" s="57"/>
      <c r="C10" s="57"/>
      <c r="D10" s="57"/>
      <c r="E10" s="57"/>
    </row>
    <row r="11" spans="1:7" ht="22.5" customHeight="1" x14ac:dyDescent="0.25">
      <c r="A11" s="62" t="s">
        <v>16</v>
      </c>
      <c r="B11" s="63"/>
      <c r="C11" s="63"/>
      <c r="D11" s="63"/>
      <c r="E11" s="63"/>
    </row>
    <row r="12" spans="1:7" x14ac:dyDescent="0.25">
      <c r="A12" s="61"/>
      <c r="B12" s="61"/>
      <c r="C12" s="61"/>
      <c r="D12" s="61"/>
      <c r="E12" s="61"/>
    </row>
    <row r="13" spans="1:7" ht="30" customHeight="1" x14ac:dyDescent="0.25">
      <c r="A13" s="69" t="s">
        <v>85</v>
      </c>
      <c r="B13" s="69"/>
      <c r="C13" s="69"/>
      <c r="D13" s="69"/>
      <c r="E13" s="69"/>
      <c r="G13" s="2" t="s">
        <v>86</v>
      </c>
    </row>
    <row r="14" spans="1:7" x14ac:dyDescent="0.25">
      <c r="A14" s="64" t="s">
        <v>17</v>
      </c>
      <c r="B14" s="61"/>
      <c r="C14" s="61"/>
      <c r="D14" s="61"/>
      <c r="E14" s="61"/>
    </row>
    <row r="15" spans="1:7" x14ac:dyDescent="0.25">
      <c r="A15" s="61"/>
      <c r="B15" s="61"/>
      <c r="C15" s="61"/>
      <c r="D15" s="61"/>
      <c r="E15" s="61"/>
    </row>
    <row r="16" spans="1:7" x14ac:dyDescent="0.25">
      <c r="A16" s="57" t="s">
        <v>41</v>
      </c>
      <c r="B16" s="57"/>
      <c r="C16" s="57"/>
      <c r="D16" s="57"/>
      <c r="E16" s="57"/>
    </row>
    <row r="17" spans="1:7" x14ac:dyDescent="0.25">
      <c r="A17" s="64" t="s">
        <v>2</v>
      </c>
      <c r="B17" s="61"/>
      <c r="C17" s="61"/>
      <c r="D17" s="61"/>
      <c r="E17" s="61"/>
    </row>
    <row r="18" spans="1:7" x14ac:dyDescent="0.25">
      <c r="A18" s="47"/>
      <c r="B18" s="46"/>
      <c r="C18" s="46"/>
      <c r="D18" s="46"/>
      <c r="E18" s="46"/>
    </row>
    <row r="19" spans="1:7" x14ac:dyDescent="0.25">
      <c r="A19" s="57" t="s">
        <v>42</v>
      </c>
      <c r="B19" s="57"/>
      <c r="C19" s="57"/>
      <c r="D19" s="57"/>
      <c r="E19" s="57"/>
    </row>
    <row r="20" spans="1:7" x14ac:dyDescent="0.25">
      <c r="A20" s="64" t="s">
        <v>18</v>
      </c>
      <c r="B20" s="61"/>
      <c r="C20" s="61"/>
      <c r="D20" s="61"/>
      <c r="E20" s="61"/>
    </row>
    <row r="21" spans="1:7" x14ac:dyDescent="0.25">
      <c r="A21" s="61"/>
      <c r="B21" s="61"/>
      <c r="C21" s="61"/>
      <c r="D21" s="61"/>
      <c r="E21" s="61"/>
    </row>
    <row r="22" spans="1:7" ht="30" customHeight="1" x14ac:dyDescent="0.25">
      <c r="A22" s="57" t="s">
        <v>19</v>
      </c>
      <c r="B22" s="57"/>
      <c r="C22" s="57"/>
      <c r="D22" s="57"/>
      <c r="E22" s="57"/>
    </row>
    <row r="23" spans="1:7" x14ac:dyDescent="0.25">
      <c r="A23" s="61"/>
      <c r="B23" s="61"/>
      <c r="C23" s="61"/>
      <c r="D23" s="61"/>
      <c r="E23" s="61"/>
    </row>
    <row r="24" spans="1:7" ht="62.25" customHeight="1" x14ac:dyDescent="0.25">
      <c r="A24" s="57" t="s">
        <v>31</v>
      </c>
      <c r="B24" s="57"/>
      <c r="C24" s="57"/>
      <c r="D24" s="57"/>
      <c r="E24" s="57"/>
    </row>
    <row r="25" spans="1:7" ht="30" customHeight="1" x14ac:dyDescent="0.25">
      <c r="A25" s="60" t="s">
        <v>49</v>
      </c>
      <c r="B25" s="60"/>
      <c r="C25" s="60"/>
      <c r="D25" s="60"/>
      <c r="E25" s="60"/>
    </row>
    <row r="26" spans="1:7" x14ac:dyDescent="0.25">
      <c r="A26" s="60"/>
      <c r="B26" s="60"/>
      <c r="C26" s="60"/>
      <c r="D26" s="60"/>
      <c r="E26" s="60"/>
      <c r="F26" s="2">
        <v>2363.8000000000002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25</v>
      </c>
      <c r="C28" s="3" t="s">
        <v>5</v>
      </c>
      <c r="D28" s="3">
        <v>1.54</v>
      </c>
      <c r="E28" s="11">
        <f>D28*F26*G26</f>
        <v>10920.756000000001</v>
      </c>
      <c r="G28" s="45"/>
    </row>
    <row r="29" spans="1:7" ht="51" x14ac:dyDescent="0.25">
      <c r="A29" s="10" t="s">
        <v>26</v>
      </c>
      <c r="B29" s="12" t="s">
        <v>27</v>
      </c>
      <c r="C29" s="3" t="s">
        <v>5</v>
      </c>
      <c r="D29" s="3">
        <v>2.34</v>
      </c>
      <c r="E29" s="11">
        <f>D29*F26*G26</f>
        <v>16593.876</v>
      </c>
      <c r="G29" s="45"/>
    </row>
    <row r="30" spans="1:7" ht="38.25" x14ac:dyDescent="0.25">
      <c r="A30" s="10" t="s">
        <v>33</v>
      </c>
      <c r="B30" s="12" t="s">
        <v>75</v>
      </c>
      <c r="C30" s="3" t="s">
        <v>5</v>
      </c>
      <c r="D30" s="3">
        <v>2.0099999999999998</v>
      </c>
      <c r="E30" s="11">
        <f>D30*F26*G26</f>
        <v>14253.714</v>
      </c>
      <c r="G30" s="45"/>
    </row>
    <row r="31" spans="1:7" ht="38.25" x14ac:dyDescent="0.25">
      <c r="A31" s="10" t="s">
        <v>34</v>
      </c>
      <c r="B31" s="12" t="s">
        <v>75</v>
      </c>
      <c r="C31" s="3" t="s">
        <v>5</v>
      </c>
      <c r="D31" s="3">
        <v>3.75</v>
      </c>
      <c r="E31" s="11">
        <f>D31*F26*G26</f>
        <v>26592.75</v>
      </c>
      <c r="G31" s="45"/>
    </row>
    <row r="32" spans="1:7" x14ac:dyDescent="0.25">
      <c r="A32" s="10" t="s">
        <v>35</v>
      </c>
      <c r="B32" s="14" t="s">
        <v>36</v>
      </c>
      <c r="C32" s="3" t="s">
        <v>5</v>
      </c>
      <c r="D32" s="3">
        <v>0.61</v>
      </c>
      <c r="E32" s="11">
        <f>D32*F26*G26</f>
        <v>4325.7540000000008</v>
      </c>
      <c r="G32" s="45"/>
    </row>
    <row r="33" spans="1:8" x14ac:dyDescent="0.25">
      <c r="A33" s="10" t="s">
        <v>37</v>
      </c>
      <c r="B33" s="14" t="s">
        <v>36</v>
      </c>
      <c r="C33" s="3" t="s">
        <v>5</v>
      </c>
      <c r="D33" s="3">
        <v>0.53</v>
      </c>
      <c r="E33" s="11">
        <f>D33*F26*G26</f>
        <v>3758.442</v>
      </c>
      <c r="G33" s="45"/>
    </row>
    <row r="34" spans="1:8" x14ac:dyDescent="0.25">
      <c r="A34" s="10" t="s">
        <v>38</v>
      </c>
      <c r="B34" s="14" t="s">
        <v>36</v>
      </c>
      <c r="C34" s="3" t="s">
        <v>5</v>
      </c>
      <c r="D34" s="3">
        <v>0.15</v>
      </c>
      <c r="E34" s="11">
        <f>D34*F26*G26</f>
        <v>1063.71</v>
      </c>
      <c r="G34" s="45"/>
    </row>
    <row r="35" spans="1:8" ht="60" x14ac:dyDescent="0.25">
      <c r="A35" s="10" t="s">
        <v>29</v>
      </c>
      <c r="B35" s="12" t="s">
        <v>75</v>
      </c>
      <c r="C35" s="3" t="s">
        <v>5</v>
      </c>
      <c r="D35" s="3">
        <v>0.45</v>
      </c>
      <c r="E35" s="11">
        <f>D35*F26*G26</f>
        <v>3191.13</v>
      </c>
      <c r="G35" s="45"/>
    </row>
    <row r="36" spans="1:8" ht="38.25" x14ac:dyDescent="0.25">
      <c r="A36" s="10" t="s">
        <v>28</v>
      </c>
      <c r="B36" s="12" t="s">
        <v>75</v>
      </c>
      <c r="C36" s="3" t="s">
        <v>5</v>
      </c>
      <c r="D36" s="3">
        <v>0.25</v>
      </c>
      <c r="E36" s="11">
        <f>D36*F26*G26</f>
        <v>1772.8500000000001</v>
      </c>
      <c r="G36" s="45"/>
    </row>
    <row r="37" spans="1:8" ht="60" x14ac:dyDescent="0.25">
      <c r="A37" s="10" t="s">
        <v>44</v>
      </c>
      <c r="B37" s="12" t="s">
        <v>39</v>
      </c>
      <c r="C37" s="3" t="s">
        <v>5</v>
      </c>
      <c r="D37" s="3">
        <v>0.49</v>
      </c>
      <c r="E37" s="11">
        <v>0</v>
      </c>
      <c r="G37" s="45"/>
    </row>
    <row r="38" spans="1:8" x14ac:dyDescent="0.25">
      <c r="A38" s="10" t="s">
        <v>30</v>
      </c>
      <c r="B38" s="12" t="s">
        <v>43</v>
      </c>
      <c r="C38" s="3" t="s">
        <v>5</v>
      </c>
      <c r="D38" s="3">
        <v>2.08</v>
      </c>
      <c r="E38" s="11">
        <f>D38*F26*G26</f>
        <v>14750.112000000001</v>
      </c>
      <c r="G38" s="45"/>
    </row>
    <row r="39" spans="1:8" ht="15.75" thickBot="1" x14ac:dyDescent="0.3">
      <c r="A39" s="19" t="s">
        <v>40</v>
      </c>
      <c r="B39" s="20" t="s">
        <v>43</v>
      </c>
      <c r="C39" s="21" t="s">
        <v>5</v>
      </c>
      <c r="D39" s="21">
        <v>2.8</v>
      </c>
      <c r="E39" s="22">
        <f>D39*F26*G26</f>
        <v>19855.920000000002</v>
      </c>
      <c r="G39" s="45"/>
    </row>
    <row r="40" spans="1:8" ht="15.75" thickBot="1" x14ac:dyDescent="0.3">
      <c r="A40" s="19" t="s">
        <v>61</v>
      </c>
      <c r="B40" s="20" t="s">
        <v>84</v>
      </c>
      <c r="C40" s="21" t="s">
        <v>63</v>
      </c>
      <c r="D40" s="21"/>
      <c r="E40" s="22" t="s">
        <v>105</v>
      </c>
      <c r="G40" s="45"/>
      <c r="H40" s="45"/>
    </row>
    <row r="41" spans="1:8" ht="30" x14ac:dyDescent="0.25">
      <c r="A41" s="49" t="s">
        <v>91</v>
      </c>
      <c r="B41" s="33" t="s">
        <v>92</v>
      </c>
      <c r="C41" s="3" t="s">
        <v>60</v>
      </c>
      <c r="D41" s="34">
        <v>2</v>
      </c>
      <c r="E41" s="11">
        <f>D41*126.7</f>
        <v>253.4</v>
      </c>
    </row>
    <row r="42" spans="1:8" ht="30.75" x14ac:dyDescent="0.3">
      <c r="A42" s="39" t="s">
        <v>94</v>
      </c>
      <c r="B42" s="33" t="s">
        <v>93</v>
      </c>
      <c r="C42" s="3" t="s">
        <v>103</v>
      </c>
      <c r="D42" s="51">
        <f>E42/17</f>
        <v>321</v>
      </c>
      <c r="E42" s="11">
        <v>5457</v>
      </c>
      <c r="F42" s="50"/>
    </row>
    <row r="43" spans="1:8" ht="18.75" x14ac:dyDescent="0.3">
      <c r="A43" s="39" t="s">
        <v>95</v>
      </c>
      <c r="B43" s="33" t="s">
        <v>93</v>
      </c>
      <c r="C43" s="3" t="s">
        <v>104</v>
      </c>
      <c r="D43" s="51">
        <f>E43/20</f>
        <v>167.9</v>
      </c>
      <c r="E43" s="11">
        <v>3358</v>
      </c>
      <c r="F43" s="50"/>
    </row>
    <row r="44" spans="1:8" ht="18.75" x14ac:dyDescent="0.3">
      <c r="A44" s="39" t="s">
        <v>96</v>
      </c>
      <c r="B44" s="33" t="s">
        <v>93</v>
      </c>
      <c r="C44" s="3" t="s">
        <v>101</v>
      </c>
      <c r="D44" s="51">
        <f>E44/5.5</f>
        <v>507.27272727272725</v>
      </c>
      <c r="E44" s="11">
        <v>2790</v>
      </c>
      <c r="F44" s="50"/>
    </row>
    <row r="45" spans="1:8" x14ac:dyDescent="0.25">
      <c r="A45" s="39" t="s">
        <v>97</v>
      </c>
      <c r="B45" s="33" t="s">
        <v>98</v>
      </c>
      <c r="C45" s="3" t="s">
        <v>102</v>
      </c>
      <c r="D45" s="51">
        <f>E45/100</f>
        <v>133.66069999999999</v>
      </c>
      <c r="E45" s="11">
        <v>13366.07</v>
      </c>
    </row>
    <row r="46" spans="1:8" x14ac:dyDescent="0.25">
      <c r="A46" s="10" t="s">
        <v>106</v>
      </c>
      <c r="B46" s="12" t="s">
        <v>93</v>
      </c>
      <c r="C46" s="3" t="s">
        <v>107</v>
      </c>
      <c r="D46" s="52">
        <f>E46/5</f>
        <v>634.6</v>
      </c>
      <c r="E46" s="11">
        <v>3173</v>
      </c>
      <c r="F46" s="48"/>
      <c r="G46" s="30"/>
    </row>
    <row r="47" spans="1:8" x14ac:dyDescent="0.25">
      <c r="A47" s="10"/>
      <c r="B47" s="12"/>
      <c r="C47" s="3"/>
      <c r="D47" s="52"/>
      <c r="E47" s="11"/>
      <c r="F47" s="48"/>
      <c r="G47" s="30"/>
    </row>
    <row r="48" spans="1:8" s="30" customFormat="1" ht="14.25" x14ac:dyDescent="0.2">
      <c r="A48" s="26" t="s">
        <v>64</v>
      </c>
      <c r="B48" s="27"/>
      <c r="C48" s="28"/>
      <c r="D48" s="28"/>
      <c r="E48" s="29">
        <f>SUM(E28:E47)</f>
        <v>145476.484</v>
      </c>
    </row>
    <row r="50" spans="1:8" ht="33.75" customHeight="1" x14ac:dyDescent="0.25">
      <c r="A50" s="57" t="s">
        <v>108</v>
      </c>
      <c r="B50" s="57"/>
      <c r="C50" s="57"/>
      <c r="D50" s="57"/>
      <c r="E50" s="57"/>
    </row>
    <row r="51" spans="1:8" ht="30.75" customHeight="1" x14ac:dyDescent="0.25">
      <c r="A51" s="57" t="s">
        <v>24</v>
      </c>
      <c r="B51" s="57"/>
      <c r="C51" s="57"/>
      <c r="D51" s="57"/>
      <c r="E51" s="57"/>
    </row>
    <row r="52" spans="1:8" x14ac:dyDescent="0.25">
      <c r="A52" s="57" t="s">
        <v>23</v>
      </c>
      <c r="B52" s="57"/>
      <c r="C52" s="57"/>
      <c r="D52" s="57"/>
      <c r="E52" s="57"/>
      <c r="F52" s="30"/>
      <c r="G52" s="30"/>
      <c r="H52" s="40"/>
    </row>
    <row r="53" spans="1:8" ht="30.75" customHeight="1" x14ac:dyDescent="0.25">
      <c r="A53" s="57" t="s">
        <v>66</v>
      </c>
      <c r="B53" s="57"/>
      <c r="C53" s="57"/>
      <c r="D53" s="57"/>
      <c r="E53" s="57"/>
    </row>
    <row r="54" spans="1:8" x14ac:dyDescent="0.25">
      <c r="A54" s="57" t="s">
        <v>20</v>
      </c>
      <c r="B54" s="57"/>
      <c r="C54" s="57"/>
      <c r="D54" s="57"/>
      <c r="E54" s="57"/>
    </row>
    <row r="55" spans="1:8" x14ac:dyDescent="0.25">
      <c r="A55" s="58" t="s">
        <v>6</v>
      </c>
      <c r="B55" s="58"/>
      <c r="C55" s="58"/>
      <c r="D55" s="58"/>
      <c r="E55" s="58"/>
    </row>
    <row r="56" spans="1:8" x14ac:dyDescent="0.25">
      <c r="A56" s="57" t="s">
        <v>20</v>
      </c>
      <c r="B56" s="57"/>
      <c r="C56" s="57"/>
      <c r="D56" s="57"/>
      <c r="E56" s="57"/>
    </row>
    <row r="57" spans="1:8" x14ac:dyDescent="0.25">
      <c r="A57" s="55" t="s">
        <v>88</v>
      </c>
      <c r="B57" s="55"/>
      <c r="C57" s="55"/>
      <c r="D57" s="55"/>
      <c r="E57" s="8"/>
    </row>
    <row r="58" spans="1:8" x14ac:dyDescent="0.25">
      <c r="B58" s="56" t="s">
        <v>22</v>
      </c>
      <c r="C58" s="56"/>
      <c r="D58" s="56"/>
      <c r="E58" s="9" t="s">
        <v>7</v>
      </c>
    </row>
    <row r="59" spans="1:8" x14ac:dyDescent="0.25">
      <c r="A59" s="47"/>
      <c r="B59" s="47"/>
      <c r="C59" s="47"/>
      <c r="D59" s="47"/>
      <c r="E59" s="47"/>
    </row>
    <row r="60" spans="1:8" x14ac:dyDescent="0.25">
      <c r="A60" s="55" t="s">
        <v>87</v>
      </c>
      <c r="B60" s="55"/>
      <c r="C60" s="55"/>
      <c r="D60" s="55"/>
      <c r="E60" s="8"/>
    </row>
    <row r="61" spans="1:8" x14ac:dyDescent="0.25">
      <c r="B61" s="56" t="s">
        <v>22</v>
      </c>
      <c r="C61" s="56"/>
      <c r="D61" s="56"/>
      <c r="E61" s="9" t="s">
        <v>7</v>
      </c>
    </row>
    <row r="64" spans="1:8" x14ac:dyDescent="0.25">
      <c r="A64" s="30" t="s">
        <v>76</v>
      </c>
    </row>
    <row r="65" spans="1:3" x14ac:dyDescent="0.25">
      <c r="A65" s="2" t="s">
        <v>77</v>
      </c>
      <c r="B65" s="43">
        <v>-51083.42</v>
      </c>
    </row>
    <row r="66" spans="1:3" ht="15.75" x14ac:dyDescent="0.25">
      <c r="A66" s="41" t="s">
        <v>78</v>
      </c>
      <c r="B66" s="44">
        <v>536569.48</v>
      </c>
    </row>
    <row r="67" spans="1:3" x14ac:dyDescent="0.25">
      <c r="A67" s="2" t="s">
        <v>79</v>
      </c>
      <c r="B67" s="44">
        <f>512564.18+5843.49</f>
        <v>518407.67</v>
      </c>
    </row>
    <row r="68" spans="1:3" x14ac:dyDescent="0.25">
      <c r="A68" s="42" t="s">
        <v>80</v>
      </c>
      <c r="B68" s="43">
        <f>B65+B67-('1 кв.'!E50+'2 кв.'!E46+'3 кв.'!E48)</f>
        <v>68751.074000000022</v>
      </c>
    </row>
    <row r="75" spans="1:3" x14ac:dyDescent="0.25">
      <c r="C75" s="45"/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0:E5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7:D57"/>
    <mergeCell ref="B58:D58"/>
    <mergeCell ref="B61:D61"/>
    <mergeCell ref="A60:D60"/>
    <mergeCell ref="A51:E51"/>
    <mergeCell ref="A52:E52"/>
    <mergeCell ref="A53:E53"/>
    <mergeCell ref="A54:E54"/>
    <mergeCell ref="A55:E55"/>
    <mergeCell ref="A56:E5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E48" sqref="E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85546875" style="2" customWidth="1"/>
    <col min="9" max="16384" width="9.140625" style="2"/>
  </cols>
  <sheetData>
    <row r="1" spans="1:7" ht="15.75" x14ac:dyDescent="0.25">
      <c r="A1" s="67" t="s">
        <v>12</v>
      </c>
      <c r="B1" s="67"/>
      <c r="C1" s="67"/>
      <c r="D1" s="67"/>
      <c r="E1" s="67"/>
    </row>
    <row r="2" spans="1:7" ht="30.75" customHeight="1" x14ac:dyDescent="0.25">
      <c r="A2" s="65" t="s">
        <v>13</v>
      </c>
      <c r="B2" s="66"/>
      <c r="C2" s="66"/>
      <c r="D2" s="66"/>
      <c r="E2" s="66"/>
    </row>
    <row r="3" spans="1:7" x14ac:dyDescent="0.25">
      <c r="A3" s="53"/>
      <c r="B3" s="4"/>
      <c r="C3" s="4"/>
      <c r="D3" s="4"/>
      <c r="E3" s="4"/>
    </row>
    <row r="4" spans="1:7" s="1" customFormat="1" ht="15.75" x14ac:dyDescent="0.25">
      <c r="A4" s="7" t="s">
        <v>14</v>
      </c>
      <c r="B4" s="13"/>
      <c r="C4" s="13"/>
      <c r="D4" s="68" t="s">
        <v>83</v>
      </c>
      <c r="E4" s="68"/>
    </row>
    <row r="5" spans="1:7" x14ac:dyDescent="0.25">
      <c r="A5" s="53"/>
      <c r="B5" s="4"/>
      <c r="C5" s="4"/>
      <c r="D5" s="4"/>
      <c r="E5" s="4"/>
    </row>
    <row r="6" spans="1:7" x14ac:dyDescent="0.25">
      <c r="A6" s="57" t="s">
        <v>0</v>
      </c>
      <c r="B6" s="57"/>
      <c r="C6" s="57"/>
      <c r="D6" s="57"/>
      <c r="E6" s="57"/>
    </row>
    <row r="7" spans="1:7" x14ac:dyDescent="0.25">
      <c r="A7" s="55" t="s">
        <v>45</v>
      </c>
      <c r="B7" s="55"/>
      <c r="C7" s="55"/>
      <c r="D7" s="55"/>
      <c r="E7" s="55"/>
    </row>
    <row r="8" spans="1:7" x14ac:dyDescent="0.25">
      <c r="A8" s="64" t="s">
        <v>1</v>
      </c>
      <c r="B8" s="64"/>
      <c r="C8" s="64"/>
      <c r="D8" s="64"/>
      <c r="E8" s="64"/>
    </row>
    <row r="9" spans="1:7" x14ac:dyDescent="0.25">
      <c r="A9" s="61"/>
      <c r="B9" s="61"/>
      <c r="C9" s="61"/>
      <c r="D9" s="61"/>
      <c r="E9" s="61"/>
    </row>
    <row r="10" spans="1:7" x14ac:dyDescent="0.25">
      <c r="A10" s="57" t="s">
        <v>99</v>
      </c>
      <c r="B10" s="57"/>
      <c r="C10" s="57"/>
      <c r="D10" s="57"/>
      <c r="E10" s="57"/>
    </row>
    <row r="11" spans="1:7" ht="22.5" customHeight="1" x14ac:dyDescent="0.25">
      <c r="A11" s="62" t="s">
        <v>16</v>
      </c>
      <c r="B11" s="63"/>
      <c r="C11" s="63"/>
      <c r="D11" s="63"/>
      <c r="E11" s="63"/>
    </row>
    <row r="12" spans="1:7" x14ac:dyDescent="0.25">
      <c r="A12" s="61"/>
      <c r="B12" s="61"/>
      <c r="C12" s="61"/>
      <c r="D12" s="61"/>
      <c r="E12" s="61"/>
    </row>
    <row r="13" spans="1:7" ht="30" customHeight="1" x14ac:dyDescent="0.25">
      <c r="A13" s="69" t="s">
        <v>85</v>
      </c>
      <c r="B13" s="69"/>
      <c r="C13" s="69"/>
      <c r="D13" s="69"/>
      <c r="E13" s="69"/>
      <c r="G13" s="2" t="s">
        <v>86</v>
      </c>
    </row>
    <row r="14" spans="1:7" x14ac:dyDescent="0.25">
      <c r="A14" s="64" t="s">
        <v>17</v>
      </c>
      <c r="B14" s="61"/>
      <c r="C14" s="61"/>
      <c r="D14" s="61"/>
      <c r="E14" s="61"/>
    </row>
    <row r="15" spans="1:7" x14ac:dyDescent="0.25">
      <c r="A15" s="61"/>
      <c r="B15" s="61"/>
      <c r="C15" s="61"/>
      <c r="D15" s="61"/>
      <c r="E15" s="61"/>
    </row>
    <row r="16" spans="1:7" x14ac:dyDescent="0.25">
      <c r="A16" s="57" t="s">
        <v>41</v>
      </c>
      <c r="B16" s="57"/>
      <c r="C16" s="57"/>
      <c r="D16" s="57"/>
      <c r="E16" s="57"/>
    </row>
    <row r="17" spans="1:7" x14ac:dyDescent="0.25">
      <c r="A17" s="64" t="s">
        <v>2</v>
      </c>
      <c r="B17" s="61"/>
      <c r="C17" s="61"/>
      <c r="D17" s="61"/>
      <c r="E17" s="61"/>
    </row>
    <row r="18" spans="1:7" x14ac:dyDescent="0.25">
      <c r="A18" s="54"/>
      <c r="B18" s="53"/>
      <c r="C18" s="53"/>
      <c r="D18" s="53"/>
      <c r="E18" s="53"/>
    </row>
    <row r="19" spans="1:7" x14ac:dyDescent="0.25">
      <c r="A19" s="57" t="s">
        <v>42</v>
      </c>
      <c r="B19" s="57"/>
      <c r="C19" s="57"/>
      <c r="D19" s="57"/>
      <c r="E19" s="57"/>
    </row>
    <row r="20" spans="1:7" x14ac:dyDescent="0.25">
      <c r="A20" s="64" t="s">
        <v>18</v>
      </c>
      <c r="B20" s="61"/>
      <c r="C20" s="61"/>
      <c r="D20" s="61"/>
      <c r="E20" s="61"/>
    </row>
    <row r="21" spans="1:7" x14ac:dyDescent="0.25">
      <c r="A21" s="61"/>
      <c r="B21" s="61"/>
      <c r="C21" s="61"/>
      <c r="D21" s="61"/>
      <c r="E21" s="61"/>
    </row>
    <row r="22" spans="1:7" ht="30" customHeight="1" x14ac:dyDescent="0.25">
      <c r="A22" s="57" t="s">
        <v>19</v>
      </c>
      <c r="B22" s="57"/>
      <c r="C22" s="57"/>
      <c r="D22" s="57"/>
      <c r="E22" s="57"/>
    </row>
    <row r="23" spans="1:7" x14ac:dyDescent="0.25">
      <c r="A23" s="61"/>
      <c r="B23" s="61"/>
      <c r="C23" s="61"/>
      <c r="D23" s="61"/>
      <c r="E23" s="61"/>
    </row>
    <row r="24" spans="1:7" ht="62.25" customHeight="1" x14ac:dyDescent="0.25">
      <c r="A24" s="57" t="s">
        <v>31</v>
      </c>
      <c r="B24" s="57"/>
      <c r="C24" s="57"/>
      <c r="D24" s="57"/>
      <c r="E24" s="57"/>
    </row>
    <row r="25" spans="1:7" ht="30" customHeight="1" x14ac:dyDescent="0.25">
      <c r="A25" s="60" t="s">
        <v>49</v>
      </c>
      <c r="B25" s="60"/>
      <c r="C25" s="60"/>
      <c r="D25" s="60"/>
      <c r="E25" s="60"/>
    </row>
    <row r="26" spans="1:7" x14ac:dyDescent="0.25">
      <c r="A26" s="60"/>
      <c r="B26" s="60"/>
      <c r="C26" s="60"/>
      <c r="D26" s="60"/>
      <c r="E26" s="60"/>
      <c r="F26" s="2">
        <v>2363.8000000000002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25</v>
      </c>
      <c r="C28" s="3" t="s">
        <v>5</v>
      </c>
      <c r="D28" s="3">
        <v>1.54</v>
      </c>
      <c r="E28" s="11">
        <f>D28*F26*G26</f>
        <v>10920.756000000001</v>
      </c>
      <c r="G28" s="45"/>
    </row>
    <row r="29" spans="1:7" ht="51" x14ac:dyDescent="0.25">
      <c r="A29" s="10" t="s">
        <v>26</v>
      </c>
      <c r="B29" s="12" t="s">
        <v>27</v>
      </c>
      <c r="C29" s="3" t="s">
        <v>5</v>
      </c>
      <c r="D29" s="3">
        <v>2.34</v>
      </c>
      <c r="E29" s="11">
        <f>D29*F26*G26</f>
        <v>16593.876</v>
      </c>
      <c r="G29" s="45"/>
    </row>
    <row r="30" spans="1:7" ht="38.25" x14ac:dyDescent="0.25">
      <c r="A30" s="10" t="s">
        <v>33</v>
      </c>
      <c r="B30" s="12" t="s">
        <v>75</v>
      </c>
      <c r="C30" s="3" t="s">
        <v>5</v>
      </c>
      <c r="D30" s="3">
        <v>2.0099999999999998</v>
      </c>
      <c r="E30" s="11">
        <f>D30*F26*G26</f>
        <v>14253.714</v>
      </c>
      <c r="G30" s="45"/>
    </row>
    <row r="31" spans="1:7" ht="38.25" x14ac:dyDescent="0.25">
      <c r="A31" s="10" t="s">
        <v>34</v>
      </c>
      <c r="B31" s="12" t="s">
        <v>75</v>
      </c>
      <c r="C31" s="3" t="s">
        <v>5</v>
      </c>
      <c r="D31" s="3">
        <v>3.75</v>
      </c>
      <c r="E31" s="11">
        <f>D31*F26*G26</f>
        <v>26592.75</v>
      </c>
      <c r="G31" s="45"/>
    </row>
    <row r="32" spans="1:7" x14ac:dyDescent="0.25">
      <c r="A32" s="10" t="s">
        <v>35</v>
      </c>
      <c r="B32" s="14" t="s">
        <v>36</v>
      </c>
      <c r="C32" s="3" t="s">
        <v>5</v>
      </c>
      <c r="D32" s="3">
        <v>0.61</v>
      </c>
      <c r="E32" s="11">
        <f>D32*F26*G26</f>
        <v>4325.7540000000008</v>
      </c>
      <c r="G32" s="45"/>
    </row>
    <row r="33" spans="1:8" x14ac:dyDescent="0.25">
      <c r="A33" s="10" t="s">
        <v>37</v>
      </c>
      <c r="B33" s="14" t="s">
        <v>36</v>
      </c>
      <c r="C33" s="3" t="s">
        <v>5</v>
      </c>
      <c r="D33" s="3">
        <v>0.53</v>
      </c>
      <c r="E33" s="11">
        <f>D33*F26*G26</f>
        <v>3758.442</v>
      </c>
      <c r="G33" s="45"/>
    </row>
    <row r="34" spans="1:8" x14ac:dyDescent="0.25">
      <c r="A34" s="10" t="s">
        <v>38</v>
      </c>
      <c r="B34" s="14" t="s">
        <v>36</v>
      </c>
      <c r="C34" s="3" t="s">
        <v>5</v>
      </c>
      <c r="D34" s="3">
        <v>0.15</v>
      </c>
      <c r="E34" s="11">
        <f>D34*F26*G26</f>
        <v>1063.71</v>
      </c>
      <c r="G34" s="45"/>
    </row>
    <row r="35" spans="1:8" ht="60" x14ac:dyDescent="0.25">
      <c r="A35" s="10" t="s">
        <v>29</v>
      </c>
      <c r="B35" s="12" t="s">
        <v>75</v>
      </c>
      <c r="C35" s="3" t="s">
        <v>5</v>
      </c>
      <c r="D35" s="3">
        <v>0.45</v>
      </c>
      <c r="E35" s="11">
        <f>D35*F26*G26</f>
        <v>3191.13</v>
      </c>
      <c r="G35" s="45"/>
    </row>
    <row r="36" spans="1:8" ht="38.25" x14ac:dyDescent="0.25">
      <c r="A36" s="10" t="s">
        <v>28</v>
      </c>
      <c r="B36" s="12" t="s">
        <v>75</v>
      </c>
      <c r="C36" s="3" t="s">
        <v>5</v>
      </c>
      <c r="D36" s="3">
        <v>0.25</v>
      </c>
      <c r="E36" s="11">
        <f>D36*F26*G26</f>
        <v>1772.8500000000001</v>
      </c>
      <c r="G36" s="45"/>
    </row>
    <row r="37" spans="1:8" ht="60" x14ac:dyDescent="0.25">
      <c r="A37" s="10" t="s">
        <v>44</v>
      </c>
      <c r="B37" s="12" t="s">
        <v>39</v>
      </c>
      <c r="C37" s="3" t="s">
        <v>5</v>
      </c>
      <c r="D37" s="3">
        <v>0.49</v>
      </c>
      <c r="E37" s="11">
        <v>0</v>
      </c>
      <c r="G37" s="45"/>
    </row>
    <row r="38" spans="1:8" ht="38.25" x14ac:dyDescent="0.25">
      <c r="A38" s="10" t="s">
        <v>109</v>
      </c>
      <c r="B38" s="12" t="s">
        <v>110</v>
      </c>
      <c r="C38" s="3" t="s">
        <v>5</v>
      </c>
      <c r="D38" s="3"/>
      <c r="E38" s="11">
        <v>1554.87</v>
      </c>
      <c r="F38" s="2" t="s">
        <v>111</v>
      </c>
      <c r="G38" s="45"/>
    </row>
    <row r="39" spans="1:8" x14ac:dyDescent="0.25">
      <c r="A39" s="10" t="s">
        <v>30</v>
      </c>
      <c r="B39" s="12" t="s">
        <v>43</v>
      </c>
      <c r="C39" s="3" t="s">
        <v>5</v>
      </c>
      <c r="D39" s="3">
        <v>2.08</v>
      </c>
      <c r="E39" s="11">
        <f>D39*F26*G26</f>
        <v>14750.112000000001</v>
      </c>
      <c r="G39" s="45"/>
    </row>
    <row r="40" spans="1:8" ht="15.75" thickBot="1" x14ac:dyDescent="0.3">
      <c r="A40" s="19" t="s">
        <v>40</v>
      </c>
      <c r="B40" s="20" t="s">
        <v>43</v>
      </c>
      <c r="C40" s="21" t="s">
        <v>5</v>
      </c>
      <c r="D40" s="21">
        <v>2.8</v>
      </c>
      <c r="E40" s="22">
        <f>D40*F26*G26</f>
        <v>19855.920000000002</v>
      </c>
      <c r="G40" s="45"/>
    </row>
    <row r="41" spans="1:8" ht="15.75" thickBot="1" x14ac:dyDescent="0.3">
      <c r="A41" s="19" t="s">
        <v>61</v>
      </c>
      <c r="B41" s="20" t="s">
        <v>84</v>
      </c>
      <c r="C41" s="21" t="s">
        <v>63</v>
      </c>
      <c r="D41" s="21"/>
      <c r="E41" s="22">
        <v>391.17</v>
      </c>
      <c r="F41" s="2" t="s">
        <v>111</v>
      </c>
      <c r="G41" s="45"/>
      <c r="H41" s="45">
        <f>E41+'2 кв.'!E40+'1 кв.'!E47</f>
        <v>2947.24</v>
      </c>
    </row>
    <row r="42" spans="1:8" x14ac:dyDescent="0.25">
      <c r="A42" s="49"/>
      <c r="B42" s="33"/>
      <c r="C42" s="3"/>
      <c r="D42" s="34"/>
      <c r="E42" s="11"/>
    </row>
    <row r="43" spans="1:8" ht="18.75" x14ac:dyDescent="0.3">
      <c r="A43" s="39"/>
      <c r="B43" s="33"/>
      <c r="C43" s="3"/>
      <c r="D43" s="51"/>
      <c r="E43" s="11"/>
      <c r="F43" s="50"/>
    </row>
    <row r="44" spans="1:8" ht="18.75" x14ac:dyDescent="0.3">
      <c r="A44" s="39"/>
      <c r="B44" s="33"/>
      <c r="C44" s="3"/>
      <c r="D44" s="51"/>
      <c r="E44" s="11"/>
      <c r="F44" s="50"/>
    </row>
    <row r="45" spans="1:8" ht="18.75" x14ac:dyDescent="0.3">
      <c r="A45" s="39"/>
      <c r="B45" s="33"/>
      <c r="C45" s="3"/>
      <c r="D45" s="51"/>
      <c r="E45" s="11"/>
      <c r="F45" s="50"/>
    </row>
    <row r="46" spans="1:8" x14ac:dyDescent="0.25">
      <c r="A46" s="39"/>
      <c r="B46" s="33"/>
      <c r="C46" s="3"/>
      <c r="D46" s="51"/>
      <c r="E46" s="11"/>
    </row>
    <row r="47" spans="1:8" x14ac:dyDescent="0.25">
      <c r="A47" s="10"/>
      <c r="B47" s="12"/>
      <c r="C47" s="3"/>
      <c r="D47" s="52"/>
      <c r="E47" s="11"/>
      <c r="F47" s="48"/>
      <c r="G47" s="30"/>
    </row>
    <row r="48" spans="1:8" x14ac:dyDescent="0.25">
      <c r="A48" s="10"/>
      <c r="B48" s="12"/>
      <c r="C48" s="3"/>
      <c r="D48" s="52"/>
      <c r="E48" s="11"/>
      <c r="F48" s="48"/>
      <c r="G48" s="30"/>
    </row>
    <row r="49" spans="1:8" s="30" customFormat="1" ht="14.25" x14ac:dyDescent="0.2">
      <c r="A49" s="26" t="s">
        <v>64</v>
      </c>
      <c r="B49" s="27"/>
      <c r="C49" s="28"/>
      <c r="D49" s="28"/>
      <c r="E49" s="29">
        <f>SUM(E28:E48)</f>
        <v>119025.054</v>
      </c>
    </row>
    <row r="51" spans="1:8" ht="33.75" customHeight="1" x14ac:dyDescent="0.25">
      <c r="A51" s="57" t="s">
        <v>108</v>
      </c>
      <c r="B51" s="57"/>
      <c r="C51" s="57"/>
      <c r="D51" s="57"/>
      <c r="E51" s="57"/>
    </row>
    <row r="52" spans="1:8" ht="30.75" customHeight="1" x14ac:dyDescent="0.25">
      <c r="A52" s="57" t="s">
        <v>24</v>
      </c>
      <c r="B52" s="57"/>
      <c r="C52" s="57"/>
      <c r="D52" s="57"/>
      <c r="E52" s="57"/>
    </row>
    <row r="53" spans="1:8" x14ac:dyDescent="0.25">
      <c r="A53" s="57" t="s">
        <v>23</v>
      </c>
      <c r="B53" s="57"/>
      <c r="C53" s="57"/>
      <c r="D53" s="57"/>
      <c r="E53" s="57"/>
      <c r="F53" s="30"/>
      <c r="G53" s="30"/>
      <c r="H53" s="40"/>
    </row>
    <row r="54" spans="1:8" ht="30.75" customHeight="1" x14ac:dyDescent="0.25">
      <c r="A54" s="57" t="s">
        <v>66</v>
      </c>
      <c r="B54" s="57"/>
      <c r="C54" s="57"/>
      <c r="D54" s="57"/>
      <c r="E54" s="57"/>
    </row>
    <row r="55" spans="1:8" x14ac:dyDescent="0.25">
      <c r="A55" s="57" t="s">
        <v>20</v>
      </c>
      <c r="B55" s="57"/>
      <c r="C55" s="57"/>
      <c r="D55" s="57"/>
      <c r="E55" s="57"/>
    </row>
    <row r="56" spans="1:8" x14ac:dyDescent="0.25">
      <c r="A56" s="58" t="s">
        <v>6</v>
      </c>
      <c r="B56" s="58"/>
      <c r="C56" s="58"/>
      <c r="D56" s="58"/>
      <c r="E56" s="58"/>
    </row>
    <row r="57" spans="1:8" x14ac:dyDescent="0.25">
      <c r="A57" s="57" t="s">
        <v>20</v>
      </c>
      <c r="B57" s="57"/>
      <c r="C57" s="57"/>
      <c r="D57" s="57"/>
      <c r="E57" s="57"/>
    </row>
    <row r="58" spans="1:8" x14ac:dyDescent="0.25">
      <c r="A58" s="55" t="s">
        <v>88</v>
      </c>
      <c r="B58" s="55"/>
      <c r="C58" s="55"/>
      <c r="D58" s="55"/>
      <c r="E58" s="8"/>
    </row>
    <row r="59" spans="1:8" x14ac:dyDescent="0.25">
      <c r="B59" s="56" t="s">
        <v>22</v>
      </c>
      <c r="C59" s="56"/>
      <c r="D59" s="56"/>
      <c r="E59" s="9" t="s">
        <v>7</v>
      </c>
    </row>
    <row r="60" spans="1:8" x14ac:dyDescent="0.25">
      <c r="A60" s="54"/>
      <c r="B60" s="54"/>
      <c r="C60" s="54"/>
      <c r="D60" s="54"/>
      <c r="E60" s="54"/>
    </row>
    <row r="61" spans="1:8" x14ac:dyDescent="0.25">
      <c r="A61" s="55" t="s">
        <v>87</v>
      </c>
      <c r="B61" s="55"/>
      <c r="C61" s="55"/>
      <c r="D61" s="55"/>
      <c r="E61" s="8"/>
    </row>
    <row r="62" spans="1:8" x14ac:dyDescent="0.25">
      <c r="B62" s="56" t="s">
        <v>22</v>
      </c>
      <c r="C62" s="56"/>
      <c r="D62" s="56"/>
      <c r="E62" s="9" t="s">
        <v>7</v>
      </c>
    </row>
    <row r="65" spans="1:3" x14ac:dyDescent="0.25">
      <c r="A65" s="30" t="s">
        <v>76</v>
      </c>
    </row>
    <row r="66" spans="1:3" x14ac:dyDescent="0.25">
      <c r="A66" s="2" t="s">
        <v>77</v>
      </c>
      <c r="B66" s="43">
        <v>-51083.42</v>
      </c>
    </row>
    <row r="67" spans="1:3" ht="15.75" x14ac:dyDescent="0.25">
      <c r="A67" s="41" t="s">
        <v>78</v>
      </c>
      <c r="B67" s="44">
        <v>536569.48</v>
      </c>
    </row>
    <row r="68" spans="1:3" x14ac:dyDescent="0.25">
      <c r="A68" s="2" t="s">
        <v>79</v>
      </c>
      <c r="B68" s="44">
        <f>512564.18+5843.49</f>
        <v>518407.67</v>
      </c>
    </row>
    <row r="69" spans="1:3" x14ac:dyDescent="0.25">
      <c r="A69" s="42" t="s">
        <v>80</v>
      </c>
      <c r="B69" s="43">
        <f>B66+B68-('1 кв.'!E50+'2 кв.'!E46+'3 кв.'!E48)</f>
        <v>68751.074000000022</v>
      </c>
    </row>
    <row r="76" spans="1:3" x14ac:dyDescent="0.25">
      <c r="C76" s="45"/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1:E5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8:D58"/>
    <mergeCell ref="B59:D59"/>
    <mergeCell ref="A61:D61"/>
    <mergeCell ref="B62:D62"/>
    <mergeCell ref="A52:E52"/>
    <mergeCell ref="A53:E53"/>
    <mergeCell ref="A54:E54"/>
    <mergeCell ref="A55:E55"/>
    <mergeCell ref="A56:E56"/>
    <mergeCell ref="A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1 кв.</vt:lpstr>
      <vt:lpstr>2 кв.</vt:lpstr>
      <vt:lpstr>3 кв.</vt:lpstr>
      <vt:lpstr>4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2016-10-31T13:14:55Z</dcterms:modified>
</cp:coreProperties>
</file>