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4"/>
  </bookViews>
  <sheets>
    <sheet name="1 кв." sheetId="1" r:id="rId1"/>
    <sheet name="2 кв." sheetId="2" r:id="rId2"/>
    <sheet name="3 кв." sheetId="3" r:id="rId3"/>
    <sheet name="4 кв" sheetId="4" r:id="rId4"/>
    <sheet name="отчет" sheetId="5" r:id="rId5"/>
  </sheet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кв.'!$A$1:$E$60</definedName>
    <definedName name="_xlnm.Print_Area" localSheetId="2">'3 кв.'!$A$1:$E$61</definedName>
    <definedName name="_xlnm.Print_Area" localSheetId="3">'4 кв'!$A$1:$E$62</definedName>
    <definedName name="_xlnm.Print_Area" localSheetId="4">отчет!$A$1:$C$33</definedName>
  </definedNames>
  <calcPr calcId="145621"/>
</workbook>
</file>

<file path=xl/calcChain.xml><?xml version="1.0" encoding="utf-8"?>
<calcChain xmlns="http://schemas.openxmlformats.org/spreadsheetml/2006/main">
  <c r="E41" i="4" l="1"/>
  <c r="E39" i="4"/>
  <c r="E38" i="4"/>
  <c r="C13" i="5"/>
  <c r="C10" i="5"/>
  <c r="C9" i="5"/>
  <c r="C15" i="5"/>
  <c r="C16" i="5"/>
  <c r="C17" i="5"/>
  <c r="C18" i="5"/>
  <c r="C19" i="5"/>
  <c r="C20" i="5"/>
  <c r="C21" i="5"/>
  <c r="C22" i="5"/>
  <c r="C14" i="5"/>
  <c r="E28" i="5"/>
  <c r="E26" i="5"/>
  <c r="C31" i="5"/>
  <c r="C12" i="5"/>
  <c r="C8" i="5"/>
  <c r="C7" i="5"/>
  <c r="C6" i="5"/>
  <c r="C23" i="5" l="1"/>
  <c r="C24" i="5" s="1"/>
  <c r="F26" i="4" l="1"/>
  <c r="E35" i="4" s="1"/>
  <c r="E29" i="4" l="1"/>
  <c r="E31" i="4"/>
  <c r="E33" i="4"/>
  <c r="E36" i="4"/>
  <c r="E28" i="4"/>
  <c r="E30" i="4"/>
  <c r="E32" i="4"/>
  <c r="E40" i="3"/>
  <c r="E23" i="5" l="1"/>
  <c r="E38" i="3"/>
  <c r="E35" i="3" l="1"/>
  <c r="E32" i="3"/>
  <c r="E30" i="3"/>
  <c r="E28" i="3"/>
  <c r="F26" i="3"/>
  <c r="E36" i="3" s="1"/>
  <c r="E29" i="3" l="1"/>
  <c r="E31" i="3"/>
  <c r="E33" i="3"/>
  <c r="B58" i="2"/>
  <c r="E36" i="2" l="1"/>
  <c r="F26" i="2"/>
  <c r="E35" i="2" s="1"/>
  <c r="E29" i="2" l="1"/>
  <c r="E31" i="2"/>
  <c r="E33" i="2"/>
  <c r="E28" i="2"/>
  <c r="E30" i="2"/>
  <c r="E32" i="2"/>
  <c r="E28" i="1"/>
  <c r="E39" i="2" l="1"/>
  <c r="F26" i="1"/>
  <c r="B62" i="4" l="1"/>
  <c r="B61" i="3"/>
  <c r="B59" i="2"/>
  <c r="E37" i="1"/>
  <c r="E31" i="1" l="1"/>
  <c r="E30" i="1" l="1"/>
  <c r="E29" i="1"/>
  <c r="E36" i="1" l="1"/>
  <c r="E35" i="1"/>
  <c r="E32" i="1"/>
  <c r="E33" i="1" l="1"/>
  <c r="E40" i="1" s="1"/>
</calcChain>
</file>

<file path=xl/sharedStrings.xml><?xml version="1.0" encoding="utf-8"?>
<sst xmlns="http://schemas.openxmlformats.org/spreadsheetml/2006/main" count="334" uniqueCount="96">
  <si>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</si>
  <si>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</si>
  <si>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</si>
  <si>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</si>
  <si>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</si>
  <si>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</si>
  <si>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</si>
  <si>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</si>
  <si>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</si>
  <si>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</si>
  <si>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</si>
  <si>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</si>
  <si>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</si>
  <si>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</si>
  <si>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</si>
  <si>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</si>
  <si>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</si>
  <si>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</si>
  <si>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</si>
  <si>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</si>
  <si>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</si>
  <si>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</si>
  <si>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</si>
  <si>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</si>
  <si>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</si>
  <si>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</si>
  <si>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</si>
  <si>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</si>
  <si>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</si>
  <si>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</si>
  <si>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</si>
  <si>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</si>
  <si>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</si>
  <si>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</si>
  <si>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</si>
  <si>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</si>
  <si>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</si>
  <si>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</si>
  <si>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94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</si>
  <si>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№51  от   01.06.2015 г.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</si>
  <si>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49 от 30.05.2015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</si>
  <si>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</si>
  <si>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Санитарное содержание мест общего пользования дома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</si>
  <si>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Наталич Натальи Николаевны</t>
    </r>
  </si>
  <si>
    <t xml:space="preserve">Установка пружины в подъезде </t>
  </si>
  <si>
    <t>январь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</si>
  <si>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</si>
  <si>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</si>
  <si>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</si>
  <si>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</si>
  <si>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</si>
  <si>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Наталич Н.Н.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</si>
  <si>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</si>
  <si>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</si>
  <si>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девяносто девять (прописью) рублей 25 копеек.</t>
    </r>
  </si>
  <si>
    <t>"30" 06  2016 г.</t>
  </si>
  <si>
    <t>2 квартал</t>
  </si>
  <si>
    <t>на начало года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</si>
  <si>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</si>
  <si>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</si>
  <si>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</si>
  <si>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</si>
  <si>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</si>
  <si>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Оплачено+не жилые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</si>
  <si>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пятьсот пять (прописью) рублей 85 копеек.</t>
    </r>
  </si>
  <si>
    <t>"30" 09  2016 г.</t>
  </si>
  <si>
    <t>3 квартал</t>
  </si>
  <si>
    <t>Ремонт двери в подъезде (кв.16)</t>
  </si>
  <si>
    <t>сентябрь</t>
  </si>
  <si>
    <t>в т.ч. Оплачено</t>
  </si>
  <si>
    <t xml:space="preserve">не жилые помещения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</si>
  <si>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три тысячи триста сорок три рубля 25 копеек.</t>
    </r>
  </si>
  <si>
    <t>"31" 12  2016 г.</t>
  </si>
  <si>
    <t>4 квартал</t>
  </si>
  <si>
    <t>замена запорной арматуры на вводе отопления  кран50-2шт, кран15-2шт, участка тр-пр Д57 - 3м</t>
  </si>
  <si>
    <t>ремонт вх.двери подъезда</t>
  </si>
  <si>
    <t>октябрь</t>
  </si>
  <si>
    <t>ноябрь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</si>
  <si>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</si>
  <si>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</si>
  <si>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</si>
  <si>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</si>
  <si>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</si>
  <si>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</si>
  <si>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</si>
  <si>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</si>
  <si>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</si>
  <si>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</si>
  <si>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</si>
  <si>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</si>
  <si>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</si>
  <si>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</si>
  <si>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</si>
  <si>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</si>
  <si>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 Пролетарская , 94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</si>
  <si>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две тысячи шестьсот сорок рублей, 04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</si>
</sst>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9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30" zoomScaleNormal="100" zoomScaleSheetLayoutView="100" workbookViewId="0">
      <selection activeCell="A36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12</v>
      </c>
      <c r="B1" s="70"/>
      <c r="C1" s="70"/>
      <c r="D1" s="70"/>
      <c r="E1" s="70"/>
    </row>
    <row r="2" spans="1:5" ht="32.25" customHeight="1" x14ac:dyDescent="0.25">
      <c r="A2" s="68" t="s">
        <v>13</v>
      </c>
      <c r="B2" s="69"/>
      <c r="C2" s="69"/>
      <c r="D2" s="69"/>
      <c r="E2" s="69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73" t="s">
        <v>15</v>
      </c>
      <c r="E4" s="7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1" t="s">
        <v>38</v>
      </c>
      <c r="B7" s="71"/>
      <c r="C7" s="71"/>
      <c r="D7" s="71"/>
      <c r="E7" s="71"/>
    </row>
    <row r="8" spans="1:5" x14ac:dyDescent="0.25">
      <c r="A8" s="72" t="s">
        <v>1</v>
      </c>
      <c r="B8" s="72"/>
      <c r="C8" s="72"/>
      <c r="D8" s="72"/>
      <c r="E8" s="72"/>
    </row>
    <row r="9" spans="1:5" ht="7.5" customHeight="1" x14ac:dyDescent="0.25">
      <c r="A9" s="66"/>
      <c r="B9" s="66"/>
      <c r="C9" s="66"/>
      <c r="D9" s="66"/>
      <c r="E9" s="66"/>
    </row>
    <row r="10" spans="1:5" x14ac:dyDescent="0.25">
      <c r="A10" s="67" t="s">
        <v>43</v>
      </c>
      <c r="B10" s="67"/>
      <c r="C10" s="67"/>
      <c r="D10" s="67"/>
      <c r="E10" s="67"/>
    </row>
    <row r="11" spans="1:5" ht="22.5" customHeight="1" x14ac:dyDescent="0.25">
      <c r="A11" s="74" t="s">
        <v>16</v>
      </c>
      <c r="B11" s="75"/>
      <c r="C11" s="75"/>
      <c r="D11" s="75"/>
      <c r="E11" s="75"/>
    </row>
    <row r="12" spans="1:5" ht="9" customHeight="1" x14ac:dyDescent="0.25">
      <c r="A12" s="66"/>
      <c r="B12" s="66"/>
      <c r="C12" s="66"/>
      <c r="D12" s="66"/>
      <c r="E12" s="66"/>
    </row>
    <row r="13" spans="1:5" ht="30.75" customHeight="1" x14ac:dyDescent="0.25">
      <c r="A13" s="67" t="s">
        <v>40</v>
      </c>
      <c r="B13" s="67"/>
      <c r="C13" s="67"/>
      <c r="D13" s="67"/>
      <c r="E13" s="67"/>
    </row>
    <row r="14" spans="1:5" x14ac:dyDescent="0.25">
      <c r="A14" s="72" t="s">
        <v>17</v>
      </c>
      <c r="B14" s="66"/>
      <c r="C14" s="66"/>
      <c r="D14" s="66"/>
      <c r="E14" s="66"/>
    </row>
    <row r="15" spans="1:5" x14ac:dyDescent="0.25">
      <c r="A15" s="66"/>
      <c r="B15" s="66"/>
      <c r="C15" s="66"/>
      <c r="D15" s="66"/>
      <c r="E15" s="66"/>
    </row>
    <row r="16" spans="1:5" x14ac:dyDescent="0.25">
      <c r="A16" s="67" t="s">
        <v>33</v>
      </c>
      <c r="B16" s="67"/>
      <c r="C16" s="67"/>
      <c r="D16" s="67"/>
      <c r="E16" s="67"/>
    </row>
    <row r="17" spans="1:7" ht="11.25" customHeight="1" x14ac:dyDescent="0.25">
      <c r="A17" s="72" t="s">
        <v>2</v>
      </c>
      <c r="B17" s="66"/>
      <c r="C17" s="66"/>
      <c r="D17" s="66"/>
      <c r="E17" s="66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7" t="s">
        <v>32</v>
      </c>
      <c r="B19" s="67"/>
      <c r="C19" s="67"/>
      <c r="D19" s="67"/>
      <c r="E19" s="67"/>
    </row>
    <row r="20" spans="1:7" ht="10.5" customHeight="1" x14ac:dyDescent="0.25">
      <c r="A20" s="72" t="s">
        <v>18</v>
      </c>
      <c r="B20" s="66"/>
      <c r="C20" s="66"/>
      <c r="D20" s="66"/>
      <c r="E20" s="66"/>
    </row>
    <row r="21" spans="1:7" x14ac:dyDescent="0.25">
      <c r="A21" s="66"/>
      <c r="B21" s="66"/>
      <c r="C21" s="66"/>
      <c r="D21" s="66"/>
      <c r="E21" s="66"/>
    </row>
    <row r="22" spans="1:7" ht="30.75" customHeight="1" x14ac:dyDescent="0.25">
      <c r="A22" s="67" t="s">
        <v>19</v>
      </c>
      <c r="B22" s="67"/>
      <c r="C22" s="67"/>
      <c r="D22" s="67"/>
      <c r="E22" s="67"/>
    </row>
    <row r="23" spans="1:7" x14ac:dyDescent="0.25">
      <c r="A23" s="66"/>
      <c r="B23" s="66"/>
      <c r="C23" s="66"/>
      <c r="D23" s="66"/>
      <c r="E23" s="66"/>
    </row>
    <row r="24" spans="1:7" ht="63.75" customHeight="1" x14ac:dyDescent="0.25">
      <c r="A24" s="67" t="s">
        <v>39</v>
      </c>
      <c r="B24" s="67"/>
      <c r="C24" s="67"/>
      <c r="D24" s="67"/>
      <c r="E24" s="67"/>
    </row>
    <row r="25" spans="1:7" ht="33.75" customHeight="1" x14ac:dyDescent="0.25">
      <c r="A25" s="76" t="s">
        <v>41</v>
      </c>
      <c r="B25" s="76"/>
      <c r="C25" s="76"/>
      <c r="D25" s="76"/>
      <c r="E25" s="76"/>
    </row>
    <row r="26" spans="1:7" x14ac:dyDescent="0.25">
      <c r="A26" s="76"/>
      <c r="B26" s="76"/>
      <c r="C26" s="76"/>
      <c r="D26" s="76"/>
      <c r="E26" s="76"/>
      <c r="F26" s="2">
        <f>81.7+474</f>
        <v>555.70000000000005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3234.174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3750.9750000000004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3350.8709999999996</v>
      </c>
    </row>
    <row r="31" spans="1:7" ht="51" x14ac:dyDescent="0.25">
      <c r="A31" s="10" t="s">
        <v>42</v>
      </c>
      <c r="B31" s="12" t="s">
        <v>30</v>
      </c>
      <c r="C31" s="3" t="s">
        <v>5</v>
      </c>
      <c r="D31" s="3">
        <v>1.5</v>
      </c>
      <c r="E31" s="11">
        <f>D31*F26*G26</f>
        <v>2500.65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0.55000000000000004</v>
      </c>
      <c r="E32" s="11">
        <f>D32*F26*G26</f>
        <v>916.9050000000002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0.06</v>
      </c>
      <c r="E33" s="11">
        <f>D33*F26*G26</f>
        <v>100.026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1.23</v>
      </c>
      <c r="E35" s="11">
        <f>D35*F26*G26</f>
        <v>2050.5330000000004</v>
      </c>
    </row>
    <row r="36" spans="1:5" ht="15.75" thickBot="1" x14ac:dyDescent="0.3">
      <c r="A36" s="30" t="s">
        <v>53</v>
      </c>
      <c r="B36" s="23" t="s">
        <v>34</v>
      </c>
      <c r="C36" s="24" t="s">
        <v>5</v>
      </c>
      <c r="D36" s="24">
        <v>2.7</v>
      </c>
      <c r="E36" s="25">
        <f>D36*F26*G26</f>
        <v>4501.170000000001</v>
      </c>
    </row>
    <row r="37" spans="1:5" ht="15.75" thickBot="1" x14ac:dyDescent="0.3">
      <c r="A37" s="26" t="s">
        <v>44</v>
      </c>
      <c r="B37" s="27" t="s">
        <v>45</v>
      </c>
      <c r="C37" s="28" t="s">
        <v>46</v>
      </c>
      <c r="D37" s="28">
        <v>1</v>
      </c>
      <c r="E37" s="29">
        <f>D37*118.42</f>
        <v>118.42</v>
      </c>
    </row>
    <row r="38" spans="1:5" x14ac:dyDescent="0.25">
      <c r="A38" s="19" t="s">
        <v>47</v>
      </c>
      <c r="B38" s="20" t="s">
        <v>48</v>
      </c>
      <c r="C38" s="21" t="s">
        <v>49</v>
      </c>
      <c r="D38" s="21"/>
      <c r="E38" s="22">
        <v>1575.53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37</v>
      </c>
      <c r="B40" s="15"/>
      <c r="C40" s="16"/>
      <c r="D40" s="16"/>
      <c r="E40" s="17">
        <f>SUM(E28:E39)</f>
        <v>22099.254000000001</v>
      </c>
    </row>
    <row r="42" spans="1:5" ht="42.75" customHeight="1" x14ac:dyDescent="0.25">
      <c r="A42" s="67" t="s">
        <v>54</v>
      </c>
      <c r="B42" s="67"/>
      <c r="C42" s="67"/>
      <c r="D42" s="67"/>
      <c r="E42" s="67"/>
    </row>
    <row r="43" spans="1:5" ht="30" customHeight="1" x14ac:dyDescent="0.25">
      <c r="A43" s="67" t="s">
        <v>23</v>
      </c>
      <c r="B43" s="67"/>
      <c r="C43" s="67"/>
      <c r="D43" s="67"/>
      <c r="E43" s="67"/>
    </row>
    <row r="44" spans="1:5" x14ac:dyDescent="0.25">
      <c r="A44" s="67" t="s">
        <v>22</v>
      </c>
      <c r="B44" s="67"/>
      <c r="C44" s="67"/>
      <c r="D44" s="67"/>
      <c r="E44" s="67"/>
    </row>
    <row r="45" spans="1:5" ht="31.5" customHeight="1" x14ac:dyDescent="0.25">
      <c r="A45" s="67" t="s">
        <v>52</v>
      </c>
      <c r="B45" s="67"/>
      <c r="C45" s="67"/>
      <c r="D45" s="67"/>
      <c r="E45" s="67"/>
    </row>
    <row r="46" spans="1:5" x14ac:dyDescent="0.25">
      <c r="A46" s="67" t="s">
        <v>20</v>
      </c>
      <c r="B46" s="67"/>
      <c r="C46" s="67"/>
      <c r="D46" s="67"/>
      <c r="E46" s="67"/>
    </row>
    <row r="47" spans="1:5" x14ac:dyDescent="0.25">
      <c r="A47" s="78" t="s">
        <v>6</v>
      </c>
      <c r="B47" s="78"/>
      <c r="C47" s="78"/>
      <c r="D47" s="78"/>
      <c r="E47" s="78"/>
    </row>
    <row r="48" spans="1:5" x14ac:dyDescent="0.25">
      <c r="A48" s="67" t="s">
        <v>20</v>
      </c>
      <c r="B48" s="67"/>
      <c r="C48" s="67"/>
      <c r="D48" s="67"/>
      <c r="E48" s="67"/>
    </row>
    <row r="49" spans="1:5" ht="15" customHeight="1" x14ac:dyDescent="0.25">
      <c r="A49" s="79" t="s">
        <v>50</v>
      </c>
      <c r="B49" s="79"/>
      <c r="C49" s="79"/>
      <c r="D49" s="79"/>
      <c r="E49" s="8"/>
    </row>
    <row r="50" spans="1:5" ht="11.25" customHeight="1" x14ac:dyDescent="0.25">
      <c r="B50" s="77" t="s">
        <v>21</v>
      </c>
      <c r="C50" s="77"/>
      <c r="D50" s="77"/>
      <c r="E50" s="9" t="s">
        <v>7</v>
      </c>
    </row>
    <row r="51" spans="1:5" x14ac:dyDescent="0.25">
      <c r="A51" s="6"/>
      <c r="B51" s="6"/>
      <c r="C51" s="6"/>
      <c r="D51" s="6"/>
      <c r="E51" s="6"/>
    </row>
    <row r="52" spans="1:5" ht="15" customHeight="1" x14ac:dyDescent="0.25">
      <c r="A52" s="79" t="s">
        <v>51</v>
      </c>
      <c r="B52" s="79"/>
      <c r="C52" s="79"/>
      <c r="D52" s="79"/>
      <c r="E52" s="8"/>
    </row>
    <row r="53" spans="1:5" ht="11.25" customHeight="1" x14ac:dyDescent="0.25">
      <c r="B53" s="77" t="s">
        <v>21</v>
      </c>
      <c r="C53" s="77"/>
      <c r="D53" s="77"/>
      <c r="E53" s="9" t="s">
        <v>7</v>
      </c>
    </row>
  </sheetData>
  <mergeCells count="34">
    <mergeCell ref="B50:D50"/>
    <mergeCell ref="B53:D53"/>
    <mergeCell ref="A44:E44"/>
    <mergeCell ref="A45:E45"/>
    <mergeCell ref="A46:E46"/>
    <mergeCell ref="A47:E47"/>
    <mergeCell ref="A48:E48"/>
    <mergeCell ref="A49:D49"/>
    <mergeCell ref="A52:D52"/>
    <mergeCell ref="A24:E24"/>
    <mergeCell ref="A25:E25"/>
    <mergeCell ref="A26:E26"/>
    <mergeCell ref="A42:E42"/>
    <mergeCell ref="A43:E43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30" zoomScaleNormal="100" zoomScaleSheetLayoutView="100" workbookViewId="0">
      <selection activeCell="E38" sqref="E3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12</v>
      </c>
      <c r="B1" s="70"/>
      <c r="C1" s="70"/>
      <c r="D1" s="70"/>
      <c r="E1" s="70"/>
    </row>
    <row r="2" spans="1:5" ht="33.75" customHeight="1" x14ac:dyDescent="0.25">
      <c r="A2" s="68" t="s">
        <v>13</v>
      </c>
      <c r="B2" s="69"/>
      <c r="C2" s="69"/>
      <c r="D2" s="69"/>
      <c r="E2" s="69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3" t="s">
        <v>55</v>
      </c>
      <c r="E4" s="73"/>
    </row>
    <row r="5" spans="1:5" x14ac:dyDescent="0.25">
      <c r="A5" s="31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1" t="s">
        <v>38</v>
      </c>
      <c r="B7" s="71"/>
      <c r="C7" s="71"/>
      <c r="D7" s="71"/>
      <c r="E7" s="71"/>
    </row>
    <row r="8" spans="1:5" x14ac:dyDescent="0.25">
      <c r="A8" s="72" t="s">
        <v>1</v>
      </c>
      <c r="B8" s="72"/>
      <c r="C8" s="72"/>
      <c r="D8" s="72"/>
      <c r="E8" s="72"/>
    </row>
    <row r="9" spans="1:5" x14ac:dyDescent="0.25">
      <c r="A9" s="66"/>
      <c r="B9" s="66"/>
      <c r="C9" s="66"/>
      <c r="D9" s="66"/>
      <c r="E9" s="66"/>
    </row>
    <row r="10" spans="1:5" x14ac:dyDescent="0.25">
      <c r="A10" s="67" t="s">
        <v>43</v>
      </c>
      <c r="B10" s="67"/>
      <c r="C10" s="67"/>
      <c r="D10" s="67"/>
      <c r="E10" s="67"/>
    </row>
    <row r="11" spans="1:5" ht="25.5" customHeight="1" x14ac:dyDescent="0.25">
      <c r="A11" s="74" t="s">
        <v>16</v>
      </c>
      <c r="B11" s="75"/>
      <c r="C11" s="75"/>
      <c r="D11" s="75"/>
      <c r="E11" s="75"/>
    </row>
    <row r="12" spans="1:5" x14ac:dyDescent="0.25">
      <c r="A12" s="66"/>
      <c r="B12" s="66"/>
      <c r="C12" s="66"/>
      <c r="D12" s="66"/>
      <c r="E12" s="66"/>
    </row>
    <row r="13" spans="1:5" x14ac:dyDescent="0.25">
      <c r="A13" s="67" t="s">
        <v>40</v>
      </c>
      <c r="B13" s="67"/>
      <c r="C13" s="67"/>
      <c r="D13" s="67"/>
      <c r="E13" s="67"/>
    </row>
    <row r="14" spans="1:5" x14ac:dyDescent="0.25">
      <c r="A14" s="72" t="s">
        <v>17</v>
      </c>
      <c r="B14" s="66"/>
      <c r="C14" s="66"/>
      <c r="D14" s="66"/>
      <c r="E14" s="66"/>
    </row>
    <row r="15" spans="1:5" x14ac:dyDescent="0.25">
      <c r="A15" s="66"/>
      <c r="B15" s="66"/>
      <c r="C15" s="66"/>
      <c r="D15" s="66"/>
      <c r="E15" s="66"/>
    </row>
    <row r="16" spans="1:5" x14ac:dyDescent="0.25">
      <c r="A16" s="67" t="s">
        <v>33</v>
      </c>
      <c r="B16" s="67"/>
      <c r="C16" s="67"/>
      <c r="D16" s="67"/>
      <c r="E16" s="67"/>
    </row>
    <row r="17" spans="1:7" ht="11.25" customHeight="1" x14ac:dyDescent="0.25">
      <c r="A17" s="72" t="s">
        <v>2</v>
      </c>
      <c r="B17" s="66"/>
      <c r="C17" s="66"/>
      <c r="D17" s="66"/>
      <c r="E17" s="66"/>
    </row>
    <row r="18" spans="1:7" ht="11.25" customHeight="1" x14ac:dyDescent="0.25">
      <c r="A18" s="32"/>
      <c r="B18" s="31"/>
      <c r="C18" s="31"/>
      <c r="D18" s="31"/>
      <c r="E18" s="31"/>
    </row>
    <row r="19" spans="1:7" x14ac:dyDescent="0.25">
      <c r="A19" s="67" t="s">
        <v>32</v>
      </c>
      <c r="B19" s="67"/>
      <c r="C19" s="67"/>
      <c r="D19" s="67"/>
      <c r="E19" s="67"/>
    </row>
    <row r="20" spans="1:7" ht="10.5" customHeight="1" x14ac:dyDescent="0.25">
      <c r="A20" s="72" t="s">
        <v>18</v>
      </c>
      <c r="B20" s="66"/>
      <c r="C20" s="66"/>
      <c r="D20" s="66"/>
      <c r="E20" s="66"/>
    </row>
    <row r="21" spans="1:7" x14ac:dyDescent="0.25">
      <c r="A21" s="66"/>
      <c r="B21" s="66"/>
      <c r="C21" s="66"/>
      <c r="D21" s="66"/>
      <c r="E21" s="66"/>
    </row>
    <row r="22" spans="1:7" ht="30.75" customHeight="1" x14ac:dyDescent="0.25">
      <c r="A22" s="67" t="s">
        <v>19</v>
      </c>
      <c r="B22" s="67"/>
      <c r="C22" s="67"/>
      <c r="D22" s="67"/>
      <c r="E22" s="67"/>
    </row>
    <row r="23" spans="1:7" x14ac:dyDescent="0.25">
      <c r="A23" s="66"/>
      <c r="B23" s="66"/>
      <c r="C23" s="66"/>
      <c r="D23" s="66"/>
      <c r="E23" s="66"/>
    </row>
    <row r="24" spans="1:7" ht="63.75" customHeight="1" x14ac:dyDescent="0.25">
      <c r="A24" s="67" t="s">
        <v>39</v>
      </c>
      <c r="B24" s="67"/>
      <c r="C24" s="67"/>
      <c r="D24" s="67"/>
      <c r="E24" s="67"/>
    </row>
    <row r="25" spans="1:7" ht="33.75" customHeight="1" x14ac:dyDescent="0.25">
      <c r="A25" s="76" t="s">
        <v>41</v>
      </c>
      <c r="B25" s="76"/>
      <c r="C25" s="76"/>
      <c r="D25" s="76"/>
      <c r="E25" s="76"/>
    </row>
    <row r="26" spans="1:7" x14ac:dyDescent="0.25">
      <c r="A26" s="76"/>
      <c r="B26" s="76"/>
      <c r="C26" s="76"/>
      <c r="D26" s="76"/>
      <c r="E26" s="76"/>
      <c r="F26" s="2">
        <f>81.7+474</f>
        <v>555.70000000000005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2567.3340000000003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3750.9750000000004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2.0499999999999998</v>
      </c>
      <c r="E30" s="11">
        <f>D30*F26*G26</f>
        <v>3417.5549999999998</v>
      </c>
    </row>
    <row r="31" spans="1:7" ht="38.25" x14ac:dyDescent="0.25">
      <c r="A31" s="10" t="s">
        <v>42</v>
      </c>
      <c r="B31" s="12" t="s">
        <v>58</v>
      </c>
      <c r="C31" s="3" t="s">
        <v>5</v>
      </c>
      <c r="D31" s="3">
        <v>1.55</v>
      </c>
      <c r="E31" s="11">
        <f>D31*F26*G26</f>
        <v>2584.0050000000006</v>
      </c>
    </row>
    <row r="32" spans="1:7" ht="60" x14ac:dyDescent="0.25">
      <c r="A32" s="10" t="s">
        <v>28</v>
      </c>
      <c r="B32" s="12" t="s">
        <v>58</v>
      </c>
      <c r="C32" s="3" t="s">
        <v>5</v>
      </c>
      <c r="D32" s="3">
        <v>0.59</v>
      </c>
      <c r="E32" s="11">
        <f>D32*F26*G26</f>
        <v>983.58899999999994</v>
      </c>
    </row>
    <row r="33" spans="1:8" ht="38.25" x14ac:dyDescent="0.25">
      <c r="A33" s="10" t="s">
        <v>27</v>
      </c>
      <c r="B33" s="12" t="s">
        <v>58</v>
      </c>
      <c r="C33" s="3" t="s">
        <v>5</v>
      </c>
      <c r="D33" s="3">
        <v>0.06</v>
      </c>
      <c r="E33" s="11">
        <f>D33*F26*G26</f>
        <v>100.026</v>
      </c>
    </row>
    <row r="34" spans="1:8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8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4601.1959999999999</v>
      </c>
    </row>
    <row r="36" spans="1:8" ht="15.75" thickBot="1" x14ac:dyDescent="0.3">
      <c r="A36" s="30" t="s">
        <v>53</v>
      </c>
      <c r="B36" s="23" t="s">
        <v>34</v>
      </c>
      <c r="C36" s="24" t="s">
        <v>5</v>
      </c>
      <c r="D36" s="24">
        <v>2.7</v>
      </c>
      <c r="E36" s="25">
        <f>D36*F26*G26</f>
        <v>4501.170000000001</v>
      </c>
    </row>
    <row r="37" spans="1:8" ht="15.75" thickBot="1" x14ac:dyDescent="0.3">
      <c r="A37" s="30" t="s">
        <v>47</v>
      </c>
      <c r="B37" s="23" t="s">
        <v>56</v>
      </c>
      <c r="C37" s="24" t="s">
        <v>49</v>
      </c>
      <c r="D37" s="24"/>
      <c r="E37" s="25">
        <v>0</v>
      </c>
    </row>
    <row r="38" spans="1:8" x14ac:dyDescent="0.25">
      <c r="A38" s="10"/>
      <c r="B38" s="12"/>
      <c r="C38" s="3"/>
      <c r="D38" s="3"/>
      <c r="E38" s="11"/>
    </row>
    <row r="39" spans="1:8" s="18" customFormat="1" ht="14.25" x14ac:dyDescent="0.2">
      <c r="A39" s="14" t="s">
        <v>37</v>
      </c>
      <c r="B39" s="15"/>
      <c r="C39" s="16"/>
      <c r="D39" s="16"/>
      <c r="E39" s="17">
        <f>SUM(E28:E38)</f>
        <v>22505.850000000002</v>
      </c>
    </row>
    <row r="41" spans="1:8" ht="33.75" customHeight="1" x14ac:dyDescent="0.25">
      <c r="A41" s="67" t="s">
        <v>64</v>
      </c>
      <c r="B41" s="67"/>
      <c r="C41" s="67"/>
      <c r="D41" s="67"/>
      <c r="E41" s="67"/>
      <c r="F41" s="2" t="s">
        <v>57</v>
      </c>
      <c r="H41" s="2">
        <v>-1444.66</v>
      </c>
    </row>
    <row r="42" spans="1:8" ht="33.75" customHeight="1" x14ac:dyDescent="0.25">
      <c r="A42" s="67" t="s">
        <v>23</v>
      </c>
      <c r="B42" s="67"/>
      <c r="C42" s="67"/>
      <c r="D42" s="67"/>
      <c r="E42" s="67"/>
    </row>
    <row r="43" spans="1:8" x14ac:dyDescent="0.25">
      <c r="A43" s="67" t="s">
        <v>22</v>
      </c>
      <c r="B43" s="67"/>
      <c r="C43" s="67"/>
      <c r="D43" s="67"/>
      <c r="E43" s="67"/>
    </row>
    <row r="44" spans="1:8" x14ac:dyDescent="0.25">
      <c r="A44" s="67" t="s">
        <v>52</v>
      </c>
      <c r="B44" s="67"/>
      <c r="C44" s="67"/>
      <c r="D44" s="67"/>
      <c r="E44" s="67"/>
    </row>
    <row r="45" spans="1:8" x14ac:dyDescent="0.25">
      <c r="A45" s="67" t="s">
        <v>20</v>
      </c>
      <c r="B45" s="67"/>
      <c r="C45" s="67"/>
      <c r="D45" s="67"/>
      <c r="E45" s="67"/>
    </row>
    <row r="46" spans="1:8" x14ac:dyDescent="0.25">
      <c r="A46" s="78" t="s">
        <v>6</v>
      </c>
      <c r="B46" s="78"/>
      <c r="C46" s="78"/>
      <c r="D46" s="78"/>
      <c r="E46" s="78"/>
    </row>
    <row r="47" spans="1:8" x14ac:dyDescent="0.25">
      <c r="A47" s="67" t="s">
        <v>20</v>
      </c>
      <c r="B47" s="67"/>
      <c r="C47" s="67"/>
      <c r="D47" s="67"/>
      <c r="E47" s="67"/>
    </row>
    <row r="48" spans="1:8" x14ac:dyDescent="0.25">
      <c r="A48" s="79" t="s">
        <v>50</v>
      </c>
      <c r="B48" s="79"/>
      <c r="C48" s="79"/>
      <c r="D48" s="79"/>
      <c r="E48" s="8"/>
    </row>
    <row r="49" spans="1:5" x14ac:dyDescent="0.25">
      <c r="B49" s="77" t="s">
        <v>21</v>
      </c>
      <c r="C49" s="77"/>
      <c r="D49" s="77"/>
      <c r="E49" s="9" t="s">
        <v>7</v>
      </c>
    </row>
    <row r="50" spans="1:5" x14ac:dyDescent="0.25">
      <c r="A50" s="32"/>
      <c r="B50" s="32"/>
      <c r="C50" s="32"/>
      <c r="D50" s="32"/>
      <c r="E50" s="32"/>
    </row>
    <row r="51" spans="1:5" x14ac:dyDescent="0.25">
      <c r="A51" s="79" t="s">
        <v>51</v>
      </c>
      <c r="B51" s="79"/>
      <c r="C51" s="79"/>
      <c r="D51" s="79"/>
      <c r="E51" s="8"/>
    </row>
    <row r="52" spans="1:5" x14ac:dyDescent="0.25">
      <c r="B52" s="77" t="s">
        <v>21</v>
      </c>
      <c r="C52" s="77"/>
      <c r="D52" s="77"/>
      <c r="E52" s="9" t="s">
        <v>7</v>
      </c>
    </row>
    <row r="55" spans="1:5" x14ac:dyDescent="0.25">
      <c r="A55" s="18" t="s">
        <v>59</v>
      </c>
    </row>
    <row r="56" spans="1:5" x14ac:dyDescent="0.25">
      <c r="A56" s="2" t="s">
        <v>60</v>
      </c>
      <c r="B56" s="33">
        <v>-1444.66</v>
      </c>
    </row>
    <row r="57" spans="1:5" ht="15.75" x14ac:dyDescent="0.25">
      <c r="A57" s="34" t="s">
        <v>61</v>
      </c>
      <c r="B57" s="35">
        <v>48788.82</v>
      </c>
    </row>
    <row r="58" spans="1:5" x14ac:dyDescent="0.25">
      <c r="A58" s="2" t="s">
        <v>63</v>
      </c>
      <c r="B58" s="35">
        <f>45822.79+9200.65</f>
        <v>55023.44</v>
      </c>
    </row>
    <row r="59" spans="1:5" x14ac:dyDescent="0.25">
      <c r="A59" s="36" t="s">
        <v>62</v>
      </c>
      <c r="B59" s="33">
        <f>B56+B58-('1 кв.'!E40+'2 кв.'!E39)</f>
        <v>8973.6759999999922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34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12</v>
      </c>
      <c r="B1" s="70"/>
      <c r="C1" s="70"/>
      <c r="D1" s="70"/>
      <c r="E1" s="70"/>
    </row>
    <row r="2" spans="1:5" ht="30.75" customHeight="1" x14ac:dyDescent="0.25">
      <c r="A2" s="68" t="s">
        <v>13</v>
      </c>
      <c r="B2" s="69"/>
      <c r="C2" s="69"/>
      <c r="D2" s="69"/>
      <c r="E2" s="69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3" t="s">
        <v>65</v>
      </c>
      <c r="E4" s="73"/>
    </row>
    <row r="5" spans="1:5" x14ac:dyDescent="0.25">
      <c r="A5" s="37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1" t="s">
        <v>38</v>
      </c>
      <c r="B7" s="71"/>
      <c r="C7" s="71"/>
      <c r="D7" s="71"/>
      <c r="E7" s="71"/>
    </row>
    <row r="8" spans="1:5" x14ac:dyDescent="0.25">
      <c r="A8" s="72" t="s">
        <v>1</v>
      </c>
      <c r="B8" s="72"/>
      <c r="C8" s="72"/>
      <c r="D8" s="72"/>
      <c r="E8" s="72"/>
    </row>
    <row r="9" spans="1:5" x14ac:dyDescent="0.25">
      <c r="A9" s="66"/>
      <c r="B9" s="66"/>
      <c r="C9" s="66"/>
      <c r="D9" s="66"/>
      <c r="E9" s="66"/>
    </row>
    <row r="10" spans="1:5" x14ac:dyDescent="0.25">
      <c r="A10" s="67" t="s">
        <v>43</v>
      </c>
      <c r="B10" s="67"/>
      <c r="C10" s="67"/>
      <c r="D10" s="67"/>
      <c r="E10" s="67"/>
    </row>
    <row r="11" spans="1:5" ht="30" customHeight="1" x14ac:dyDescent="0.25">
      <c r="A11" s="74" t="s">
        <v>16</v>
      </c>
      <c r="B11" s="75"/>
      <c r="C11" s="75"/>
      <c r="D11" s="75"/>
      <c r="E11" s="75"/>
    </row>
    <row r="12" spans="1:5" x14ac:dyDescent="0.25">
      <c r="A12" s="66"/>
      <c r="B12" s="66"/>
      <c r="C12" s="66"/>
      <c r="D12" s="66"/>
      <c r="E12" s="66"/>
    </row>
    <row r="13" spans="1:5" ht="32.25" customHeight="1" x14ac:dyDescent="0.25">
      <c r="A13" s="67" t="s">
        <v>40</v>
      </c>
      <c r="B13" s="67"/>
      <c r="C13" s="67"/>
      <c r="D13" s="67"/>
      <c r="E13" s="67"/>
    </row>
    <row r="14" spans="1:5" x14ac:dyDescent="0.25">
      <c r="A14" s="72" t="s">
        <v>17</v>
      </c>
      <c r="B14" s="66"/>
      <c r="C14" s="66"/>
      <c r="D14" s="66"/>
      <c r="E14" s="66"/>
    </row>
    <row r="15" spans="1:5" x14ac:dyDescent="0.25">
      <c r="A15" s="66"/>
      <c r="B15" s="66"/>
      <c r="C15" s="66"/>
      <c r="D15" s="66"/>
      <c r="E15" s="66"/>
    </row>
    <row r="16" spans="1:5" x14ac:dyDescent="0.25">
      <c r="A16" s="67" t="s">
        <v>33</v>
      </c>
      <c r="B16" s="67"/>
      <c r="C16" s="67"/>
      <c r="D16" s="67"/>
      <c r="E16" s="67"/>
    </row>
    <row r="17" spans="1:7" x14ac:dyDescent="0.25">
      <c r="A17" s="72" t="s">
        <v>2</v>
      </c>
      <c r="B17" s="66"/>
      <c r="C17" s="66"/>
      <c r="D17" s="66"/>
      <c r="E17" s="66"/>
    </row>
    <row r="18" spans="1:7" x14ac:dyDescent="0.25">
      <c r="A18" s="38"/>
      <c r="B18" s="37"/>
      <c r="C18" s="37"/>
      <c r="D18" s="37"/>
      <c r="E18" s="37"/>
    </row>
    <row r="19" spans="1:7" x14ac:dyDescent="0.25">
      <c r="A19" s="67" t="s">
        <v>32</v>
      </c>
      <c r="B19" s="67"/>
      <c r="C19" s="67"/>
      <c r="D19" s="67"/>
      <c r="E19" s="67"/>
    </row>
    <row r="20" spans="1:7" x14ac:dyDescent="0.25">
      <c r="A20" s="72" t="s">
        <v>18</v>
      </c>
      <c r="B20" s="66"/>
      <c r="C20" s="66"/>
      <c r="D20" s="66"/>
      <c r="E20" s="66"/>
    </row>
    <row r="21" spans="1:7" x14ac:dyDescent="0.25">
      <c r="A21" s="66"/>
      <c r="B21" s="66"/>
      <c r="C21" s="66"/>
      <c r="D21" s="66"/>
      <c r="E21" s="66"/>
    </row>
    <row r="22" spans="1:7" ht="31.5" customHeight="1" x14ac:dyDescent="0.25">
      <c r="A22" s="67" t="s">
        <v>19</v>
      </c>
      <c r="B22" s="67"/>
      <c r="C22" s="67"/>
      <c r="D22" s="67"/>
      <c r="E22" s="67"/>
    </row>
    <row r="23" spans="1:7" x14ac:dyDescent="0.25">
      <c r="A23" s="66"/>
      <c r="B23" s="66"/>
      <c r="C23" s="66"/>
      <c r="D23" s="66"/>
      <c r="E23" s="66"/>
    </row>
    <row r="24" spans="1:7" ht="62.25" customHeight="1" x14ac:dyDescent="0.25">
      <c r="A24" s="67" t="s">
        <v>39</v>
      </c>
      <c r="B24" s="67"/>
      <c r="C24" s="67"/>
      <c r="D24" s="67"/>
      <c r="E24" s="67"/>
    </row>
    <row r="25" spans="1:7" ht="30" customHeight="1" x14ac:dyDescent="0.25">
      <c r="A25" s="76" t="s">
        <v>41</v>
      </c>
      <c r="B25" s="76"/>
      <c r="C25" s="76"/>
      <c r="D25" s="76"/>
      <c r="E25" s="76"/>
    </row>
    <row r="26" spans="1:7" x14ac:dyDescent="0.25">
      <c r="A26" s="76"/>
      <c r="B26" s="76"/>
      <c r="C26" s="76"/>
      <c r="D26" s="76"/>
      <c r="E26" s="76"/>
      <c r="F26" s="2">
        <f>81.7+474</f>
        <v>555.70000000000005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2567.3340000000003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3901.0140000000001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2.0499999999999998</v>
      </c>
      <c r="E30" s="11">
        <f>D30*F26*G26</f>
        <v>3417.5549999999998</v>
      </c>
    </row>
    <row r="31" spans="1:7" ht="38.25" x14ac:dyDescent="0.25">
      <c r="A31" s="10" t="s">
        <v>42</v>
      </c>
      <c r="B31" s="12" t="s">
        <v>58</v>
      </c>
      <c r="C31" s="3" t="s">
        <v>5</v>
      </c>
      <c r="D31" s="3">
        <v>1.55</v>
      </c>
      <c r="E31" s="11">
        <f>D31*F26*G26</f>
        <v>2584.0050000000006</v>
      </c>
    </row>
    <row r="32" spans="1:7" ht="60" x14ac:dyDescent="0.25">
      <c r="A32" s="10" t="s">
        <v>28</v>
      </c>
      <c r="B32" s="12" t="s">
        <v>58</v>
      </c>
      <c r="C32" s="3" t="s">
        <v>5</v>
      </c>
      <c r="D32" s="3">
        <v>0.59</v>
      </c>
      <c r="E32" s="11">
        <f>D32*F26*G26</f>
        <v>983.58899999999994</v>
      </c>
    </row>
    <row r="33" spans="1:5" ht="38.25" x14ac:dyDescent="0.25">
      <c r="A33" s="10" t="s">
        <v>27</v>
      </c>
      <c r="B33" s="12" t="s">
        <v>58</v>
      </c>
      <c r="C33" s="3" t="s">
        <v>5</v>
      </c>
      <c r="D33" s="3">
        <v>0.06</v>
      </c>
      <c r="E33" s="11">
        <f>D33*F26*G26</f>
        <v>100.026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4601.1959999999999</v>
      </c>
    </row>
    <row r="36" spans="1:5" ht="15.75" thickBot="1" x14ac:dyDescent="0.3">
      <c r="A36" s="30" t="s">
        <v>53</v>
      </c>
      <c r="B36" s="23" t="s">
        <v>34</v>
      </c>
      <c r="C36" s="24" t="s">
        <v>5</v>
      </c>
      <c r="D36" s="24">
        <v>2.7</v>
      </c>
      <c r="E36" s="25">
        <f>D36*F26*G26</f>
        <v>4501.170000000001</v>
      </c>
    </row>
    <row r="37" spans="1:5" ht="15.75" thickBot="1" x14ac:dyDescent="0.3">
      <c r="A37" s="30" t="s">
        <v>47</v>
      </c>
      <c r="B37" s="23" t="s">
        <v>66</v>
      </c>
      <c r="C37" s="24" t="s">
        <v>49</v>
      </c>
      <c r="D37" s="24"/>
      <c r="E37" s="25">
        <v>307.26</v>
      </c>
    </row>
    <row r="38" spans="1:5" x14ac:dyDescent="0.25">
      <c r="A38" s="39" t="s">
        <v>67</v>
      </c>
      <c r="B38" s="40" t="s">
        <v>68</v>
      </c>
      <c r="C38" s="41" t="s">
        <v>46</v>
      </c>
      <c r="D38" s="41">
        <v>3</v>
      </c>
      <c r="E38" s="42">
        <f>D38*126.7</f>
        <v>380.1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37</v>
      </c>
      <c r="B40" s="15"/>
      <c r="C40" s="16"/>
      <c r="D40" s="16"/>
      <c r="E40" s="17">
        <f>SUM(E28:E39)</f>
        <v>23343.249</v>
      </c>
    </row>
    <row r="42" spans="1:5" ht="33.75" customHeight="1" x14ac:dyDescent="0.25">
      <c r="A42" s="67" t="s">
        <v>71</v>
      </c>
      <c r="B42" s="67"/>
      <c r="C42" s="67"/>
      <c r="D42" s="67"/>
      <c r="E42" s="67"/>
    </row>
    <row r="43" spans="1:5" ht="33.75" customHeight="1" x14ac:dyDescent="0.25">
      <c r="A43" s="67" t="s">
        <v>23</v>
      </c>
      <c r="B43" s="67"/>
      <c r="C43" s="67"/>
      <c r="D43" s="67"/>
      <c r="E43" s="67"/>
    </row>
    <row r="44" spans="1:5" x14ac:dyDescent="0.25">
      <c r="A44" s="67" t="s">
        <v>22</v>
      </c>
      <c r="B44" s="67"/>
      <c r="C44" s="67"/>
      <c r="D44" s="67"/>
      <c r="E44" s="67"/>
    </row>
    <row r="45" spans="1:5" ht="28.5" customHeight="1" x14ac:dyDescent="0.25">
      <c r="A45" s="67" t="s">
        <v>52</v>
      </c>
      <c r="B45" s="67"/>
      <c r="C45" s="67"/>
      <c r="D45" s="67"/>
      <c r="E45" s="67"/>
    </row>
    <row r="46" spans="1:5" x14ac:dyDescent="0.25">
      <c r="A46" s="67" t="s">
        <v>20</v>
      </c>
      <c r="B46" s="67"/>
      <c r="C46" s="67"/>
      <c r="D46" s="67"/>
      <c r="E46" s="67"/>
    </row>
    <row r="47" spans="1:5" x14ac:dyDescent="0.25">
      <c r="A47" s="78" t="s">
        <v>6</v>
      </c>
      <c r="B47" s="78"/>
      <c r="C47" s="78"/>
      <c r="D47" s="78"/>
      <c r="E47" s="78"/>
    </row>
    <row r="48" spans="1:5" x14ac:dyDescent="0.25">
      <c r="A48" s="67" t="s">
        <v>20</v>
      </c>
      <c r="B48" s="67"/>
      <c r="C48" s="67"/>
      <c r="D48" s="67"/>
      <c r="E48" s="67"/>
    </row>
    <row r="49" spans="1:5" x14ac:dyDescent="0.25">
      <c r="A49" s="79" t="s">
        <v>50</v>
      </c>
      <c r="B49" s="79"/>
      <c r="C49" s="79"/>
      <c r="D49" s="79"/>
      <c r="E49" s="8"/>
    </row>
    <row r="50" spans="1:5" x14ac:dyDescent="0.25">
      <c r="B50" s="77" t="s">
        <v>21</v>
      </c>
      <c r="C50" s="77"/>
      <c r="D50" s="77"/>
      <c r="E50" s="9" t="s">
        <v>7</v>
      </c>
    </row>
    <row r="51" spans="1:5" x14ac:dyDescent="0.25">
      <c r="A51" s="38"/>
      <c r="B51" s="38"/>
      <c r="C51" s="38"/>
      <c r="D51" s="38"/>
      <c r="E51" s="38"/>
    </row>
    <row r="52" spans="1:5" x14ac:dyDescent="0.25">
      <c r="A52" s="79" t="s">
        <v>51</v>
      </c>
      <c r="B52" s="79"/>
      <c r="C52" s="79"/>
      <c r="D52" s="79"/>
      <c r="E52" s="8"/>
    </row>
    <row r="53" spans="1:5" x14ac:dyDescent="0.25">
      <c r="B53" s="77" t="s">
        <v>21</v>
      </c>
      <c r="C53" s="77"/>
      <c r="D53" s="77"/>
      <c r="E53" s="9" t="s">
        <v>7</v>
      </c>
    </row>
    <row r="56" spans="1:5" x14ac:dyDescent="0.25">
      <c r="A56" s="18" t="s">
        <v>59</v>
      </c>
    </row>
    <row r="57" spans="1:5" x14ac:dyDescent="0.25">
      <c r="A57" s="2" t="s">
        <v>60</v>
      </c>
      <c r="B57" s="33">
        <v>-1444.66</v>
      </c>
    </row>
    <row r="58" spans="1:5" ht="15.75" x14ac:dyDescent="0.25">
      <c r="A58" s="34" t="s">
        <v>61</v>
      </c>
      <c r="B58" s="35">
        <v>74242.62</v>
      </c>
    </row>
    <row r="59" spans="1:5" x14ac:dyDescent="0.25">
      <c r="A59" s="2" t="s">
        <v>69</v>
      </c>
      <c r="B59" s="35">
        <v>71743.97</v>
      </c>
    </row>
    <row r="60" spans="1:5" x14ac:dyDescent="0.25">
      <c r="A60" s="2" t="s">
        <v>70</v>
      </c>
      <c r="B60" s="35">
        <v>12796.66</v>
      </c>
    </row>
    <row r="61" spans="1:5" x14ac:dyDescent="0.25">
      <c r="A61" s="36" t="s">
        <v>62</v>
      </c>
      <c r="B61" s="33">
        <f>B57+B59+B60-('1 кв.'!E40+'2 кв.'!E39+E40)</f>
        <v>15147.616999999998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zoomScaleNormal="100" zoomScaleSheetLayoutView="100" workbookViewId="0">
      <selection activeCell="A44" sqref="A44:E4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12</v>
      </c>
      <c r="B1" s="70"/>
      <c r="C1" s="70"/>
      <c r="D1" s="70"/>
      <c r="E1" s="70"/>
    </row>
    <row r="2" spans="1:5" ht="35.25" customHeight="1" x14ac:dyDescent="0.25">
      <c r="A2" s="68" t="s">
        <v>13</v>
      </c>
      <c r="B2" s="69"/>
      <c r="C2" s="69"/>
      <c r="D2" s="69"/>
      <c r="E2" s="69"/>
    </row>
    <row r="3" spans="1:5" x14ac:dyDescent="0.25">
      <c r="A3" s="43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3" t="s">
        <v>72</v>
      </c>
      <c r="E4" s="73"/>
    </row>
    <row r="5" spans="1:5" x14ac:dyDescent="0.25">
      <c r="A5" s="43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1" t="s">
        <v>38</v>
      </c>
      <c r="B7" s="71"/>
      <c r="C7" s="71"/>
      <c r="D7" s="71"/>
      <c r="E7" s="71"/>
    </row>
    <row r="8" spans="1:5" x14ac:dyDescent="0.25">
      <c r="A8" s="72" t="s">
        <v>1</v>
      </c>
      <c r="B8" s="72"/>
      <c r="C8" s="72"/>
      <c r="D8" s="72"/>
      <c r="E8" s="72"/>
    </row>
    <row r="9" spans="1:5" ht="21.75" customHeight="1" x14ac:dyDescent="0.25">
      <c r="A9" s="66"/>
      <c r="B9" s="66"/>
      <c r="C9" s="66"/>
      <c r="D9" s="66"/>
      <c r="E9" s="66"/>
    </row>
    <row r="10" spans="1:5" x14ac:dyDescent="0.25">
      <c r="A10" s="67" t="s">
        <v>43</v>
      </c>
      <c r="B10" s="67"/>
      <c r="C10" s="67"/>
      <c r="D10" s="67"/>
      <c r="E10" s="67"/>
    </row>
    <row r="11" spans="1:5" ht="37.5" customHeight="1" x14ac:dyDescent="0.25">
      <c r="A11" s="74" t="s">
        <v>16</v>
      </c>
      <c r="B11" s="75"/>
      <c r="C11" s="75"/>
      <c r="D11" s="75"/>
      <c r="E11" s="75"/>
    </row>
    <row r="12" spans="1:5" x14ac:dyDescent="0.25">
      <c r="A12" s="66"/>
      <c r="B12" s="66"/>
      <c r="C12" s="66"/>
      <c r="D12" s="66"/>
      <c r="E12" s="66"/>
    </row>
    <row r="13" spans="1:5" x14ac:dyDescent="0.25">
      <c r="A13" s="67" t="s">
        <v>40</v>
      </c>
      <c r="B13" s="67"/>
      <c r="C13" s="67"/>
      <c r="D13" s="67"/>
      <c r="E13" s="67"/>
    </row>
    <row r="14" spans="1:5" ht="20.25" customHeight="1" x14ac:dyDescent="0.25">
      <c r="A14" s="72" t="s">
        <v>17</v>
      </c>
      <c r="B14" s="66"/>
      <c r="C14" s="66"/>
      <c r="D14" s="66"/>
      <c r="E14" s="66"/>
    </row>
    <row r="15" spans="1:5" x14ac:dyDescent="0.25">
      <c r="A15" s="66"/>
      <c r="B15" s="66"/>
      <c r="C15" s="66"/>
      <c r="D15" s="66"/>
      <c r="E15" s="66"/>
    </row>
    <row r="16" spans="1:5" x14ac:dyDescent="0.25">
      <c r="A16" s="67" t="s">
        <v>33</v>
      </c>
      <c r="B16" s="67"/>
      <c r="C16" s="67"/>
      <c r="D16" s="67"/>
      <c r="E16" s="67"/>
    </row>
    <row r="17" spans="1:7" ht="17.25" customHeight="1" x14ac:dyDescent="0.25">
      <c r="A17" s="72" t="s">
        <v>2</v>
      </c>
      <c r="B17" s="66"/>
      <c r="C17" s="66"/>
      <c r="D17" s="66"/>
      <c r="E17" s="66"/>
    </row>
    <row r="18" spans="1:7" x14ac:dyDescent="0.25">
      <c r="A18" s="44"/>
      <c r="B18" s="43"/>
      <c r="C18" s="43"/>
      <c r="D18" s="43"/>
      <c r="E18" s="43"/>
    </row>
    <row r="19" spans="1:7" x14ac:dyDescent="0.25">
      <c r="A19" s="67" t="s">
        <v>32</v>
      </c>
      <c r="B19" s="67"/>
      <c r="C19" s="67"/>
      <c r="D19" s="67"/>
      <c r="E19" s="67"/>
    </row>
    <row r="20" spans="1:7" x14ac:dyDescent="0.25">
      <c r="A20" s="72" t="s">
        <v>18</v>
      </c>
      <c r="B20" s="66"/>
      <c r="C20" s="66"/>
      <c r="D20" s="66"/>
      <c r="E20" s="66"/>
    </row>
    <row r="21" spans="1:7" ht="12" customHeight="1" x14ac:dyDescent="0.25">
      <c r="A21" s="66"/>
      <c r="B21" s="66"/>
      <c r="C21" s="66"/>
      <c r="D21" s="66"/>
      <c r="E21" s="66"/>
    </row>
    <row r="22" spans="1:7" ht="30.75" customHeight="1" x14ac:dyDescent="0.25">
      <c r="A22" s="67" t="s">
        <v>19</v>
      </c>
      <c r="B22" s="67"/>
      <c r="C22" s="67"/>
      <c r="D22" s="67"/>
      <c r="E22" s="67"/>
    </row>
    <row r="23" spans="1:7" ht="13.5" customHeight="1" x14ac:dyDescent="0.25">
      <c r="A23" s="66"/>
      <c r="B23" s="66"/>
      <c r="C23" s="66"/>
      <c r="D23" s="66"/>
      <c r="E23" s="66"/>
    </row>
    <row r="24" spans="1:7" ht="62.25" customHeight="1" x14ac:dyDescent="0.25">
      <c r="A24" s="67" t="s">
        <v>39</v>
      </c>
      <c r="B24" s="67"/>
      <c r="C24" s="67"/>
      <c r="D24" s="67"/>
      <c r="E24" s="67"/>
    </row>
    <row r="25" spans="1:7" ht="30" customHeight="1" x14ac:dyDescent="0.25">
      <c r="A25" s="76" t="s">
        <v>41</v>
      </c>
      <c r="B25" s="76"/>
      <c r="C25" s="76"/>
      <c r="D25" s="76"/>
      <c r="E25" s="76"/>
    </row>
    <row r="26" spans="1:7" x14ac:dyDescent="0.25">
      <c r="A26" s="76"/>
      <c r="B26" s="76"/>
      <c r="C26" s="76"/>
      <c r="D26" s="76"/>
      <c r="E26" s="76"/>
      <c r="F26" s="2">
        <f>81.7+474</f>
        <v>555.70000000000005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2567.3340000000003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3901.0140000000001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2.0499999999999998</v>
      </c>
      <c r="E30" s="11">
        <f>D30*F26*G26</f>
        <v>3417.5549999999998</v>
      </c>
    </row>
    <row r="31" spans="1:7" ht="38.25" x14ac:dyDescent="0.25">
      <c r="A31" s="10" t="s">
        <v>42</v>
      </c>
      <c r="B31" s="12" t="s">
        <v>58</v>
      </c>
      <c r="C31" s="3" t="s">
        <v>5</v>
      </c>
      <c r="D31" s="3">
        <v>1.55</v>
      </c>
      <c r="E31" s="11">
        <f>D31*F26*G26</f>
        <v>2584.0050000000006</v>
      </c>
    </row>
    <row r="32" spans="1:7" ht="60" x14ac:dyDescent="0.25">
      <c r="A32" s="10" t="s">
        <v>28</v>
      </c>
      <c r="B32" s="12" t="s">
        <v>58</v>
      </c>
      <c r="C32" s="3" t="s">
        <v>5</v>
      </c>
      <c r="D32" s="3">
        <v>0.59</v>
      </c>
      <c r="E32" s="11">
        <f>D32*F26*G26</f>
        <v>983.58899999999994</v>
      </c>
    </row>
    <row r="33" spans="1:5" ht="38.25" x14ac:dyDescent="0.25">
      <c r="A33" s="10" t="s">
        <v>27</v>
      </c>
      <c r="B33" s="12" t="s">
        <v>58</v>
      </c>
      <c r="C33" s="3" t="s">
        <v>5</v>
      </c>
      <c r="D33" s="3">
        <v>0.06</v>
      </c>
      <c r="E33" s="11">
        <f>D33*F26*G26</f>
        <v>100.026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1800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4601.1959999999999</v>
      </c>
    </row>
    <row r="36" spans="1:5" ht="15.75" thickBot="1" x14ac:dyDescent="0.3">
      <c r="A36" s="30" t="s">
        <v>53</v>
      </c>
      <c r="B36" s="23" t="s">
        <v>34</v>
      </c>
      <c r="C36" s="24" t="s">
        <v>5</v>
      </c>
      <c r="D36" s="24">
        <v>2.7</v>
      </c>
      <c r="E36" s="25">
        <f>D36*F26*G26</f>
        <v>4501.170000000001</v>
      </c>
    </row>
    <row r="37" spans="1:5" ht="15.75" thickBot="1" x14ac:dyDescent="0.3">
      <c r="A37" s="30" t="s">
        <v>47</v>
      </c>
      <c r="B37" s="23" t="s">
        <v>73</v>
      </c>
      <c r="C37" s="24" t="s">
        <v>49</v>
      </c>
      <c r="D37" s="24"/>
      <c r="E37" s="25">
        <v>4978.6400000000003</v>
      </c>
    </row>
    <row r="38" spans="1:5" ht="60" x14ac:dyDescent="0.25">
      <c r="A38" s="39" t="s">
        <v>74</v>
      </c>
      <c r="B38" s="40" t="s">
        <v>76</v>
      </c>
      <c r="C38" s="41" t="s">
        <v>46</v>
      </c>
      <c r="D38" s="41">
        <v>19.3</v>
      </c>
      <c r="E38" s="42">
        <f>D38*126.7</f>
        <v>2445.31</v>
      </c>
    </row>
    <row r="39" spans="1:5" x14ac:dyDescent="0.25">
      <c r="A39" s="10" t="s">
        <v>75</v>
      </c>
      <c r="B39" s="12" t="s">
        <v>77</v>
      </c>
      <c r="C39" s="3" t="s">
        <v>46</v>
      </c>
      <c r="D39" s="3">
        <v>6</v>
      </c>
      <c r="E39" s="42">
        <f>D39*126.7</f>
        <v>760.2</v>
      </c>
    </row>
    <row r="40" spans="1:5" x14ac:dyDescent="0.25">
      <c r="A40" s="10"/>
      <c r="B40" s="12"/>
      <c r="C40" s="3"/>
      <c r="D40" s="3"/>
      <c r="E40" s="42"/>
    </row>
    <row r="41" spans="1:5" s="18" customFormat="1" ht="14.25" x14ac:dyDescent="0.2">
      <c r="A41" s="14" t="s">
        <v>37</v>
      </c>
      <c r="B41" s="15"/>
      <c r="C41" s="16"/>
      <c r="D41" s="16"/>
      <c r="E41" s="17">
        <f>SUM(E28:E40)</f>
        <v>32640.039000000004</v>
      </c>
    </row>
    <row r="43" spans="1:5" ht="27" customHeight="1" x14ac:dyDescent="0.25">
      <c r="A43" s="67" t="s">
        <v>95</v>
      </c>
      <c r="B43" s="67"/>
      <c r="C43" s="67"/>
      <c r="D43" s="67"/>
      <c r="E43" s="67"/>
    </row>
    <row r="44" spans="1:5" ht="31.5" customHeight="1" x14ac:dyDescent="0.25">
      <c r="A44" s="67" t="s">
        <v>23</v>
      </c>
      <c r="B44" s="67"/>
      <c r="C44" s="67"/>
      <c r="D44" s="67"/>
      <c r="E44" s="67"/>
    </row>
    <row r="45" spans="1:5" ht="14.25" customHeight="1" x14ac:dyDescent="0.25">
      <c r="A45" s="67" t="s">
        <v>22</v>
      </c>
      <c r="B45" s="67"/>
      <c r="C45" s="67"/>
      <c r="D45" s="67"/>
      <c r="E45" s="67"/>
    </row>
    <row r="46" spans="1:5" ht="30" customHeight="1" x14ac:dyDescent="0.25">
      <c r="A46" s="67" t="s">
        <v>52</v>
      </c>
      <c r="B46" s="67"/>
      <c r="C46" s="67"/>
      <c r="D46" s="67"/>
      <c r="E46" s="67"/>
    </row>
    <row r="47" spans="1:5" x14ac:dyDescent="0.25">
      <c r="A47" s="67" t="s">
        <v>20</v>
      </c>
      <c r="B47" s="67"/>
      <c r="C47" s="67"/>
      <c r="D47" s="67"/>
      <c r="E47" s="67"/>
    </row>
    <row r="48" spans="1:5" x14ac:dyDescent="0.25">
      <c r="A48" s="78" t="s">
        <v>6</v>
      </c>
      <c r="B48" s="78"/>
      <c r="C48" s="78"/>
      <c r="D48" s="78"/>
      <c r="E48" s="78"/>
    </row>
    <row r="49" spans="1:5" x14ac:dyDescent="0.25">
      <c r="A49" s="67" t="s">
        <v>20</v>
      </c>
      <c r="B49" s="67"/>
      <c r="C49" s="67"/>
      <c r="D49" s="67"/>
      <c r="E49" s="67"/>
    </row>
    <row r="50" spans="1:5" x14ac:dyDescent="0.25">
      <c r="A50" s="79" t="s">
        <v>50</v>
      </c>
      <c r="B50" s="79"/>
      <c r="C50" s="79"/>
      <c r="D50" s="79"/>
      <c r="E50" s="8"/>
    </row>
    <row r="51" spans="1:5" x14ac:dyDescent="0.25">
      <c r="B51" s="77" t="s">
        <v>21</v>
      </c>
      <c r="C51" s="77"/>
      <c r="D51" s="77"/>
      <c r="E51" s="9" t="s">
        <v>7</v>
      </c>
    </row>
    <row r="52" spans="1:5" x14ac:dyDescent="0.25">
      <c r="A52" s="44"/>
      <c r="B52" s="44"/>
      <c r="C52" s="44"/>
      <c r="D52" s="44"/>
      <c r="E52" s="44"/>
    </row>
    <row r="53" spans="1:5" x14ac:dyDescent="0.25">
      <c r="A53" s="79" t="s">
        <v>51</v>
      </c>
      <c r="B53" s="79"/>
      <c r="C53" s="79"/>
      <c r="D53" s="79"/>
      <c r="E53" s="8"/>
    </row>
    <row r="54" spans="1:5" x14ac:dyDescent="0.25">
      <c r="B54" s="77" t="s">
        <v>21</v>
      </c>
      <c r="C54" s="77"/>
      <c r="D54" s="77"/>
      <c r="E54" s="9" t="s">
        <v>7</v>
      </c>
    </row>
    <row r="57" spans="1:5" x14ac:dyDescent="0.25">
      <c r="A57" s="18" t="s">
        <v>59</v>
      </c>
    </row>
    <row r="58" spans="1:5" x14ac:dyDescent="0.25">
      <c r="A58" s="2" t="s">
        <v>60</v>
      </c>
      <c r="B58" s="33">
        <v>-1444.66</v>
      </c>
    </row>
    <row r="59" spans="1:5" ht="15.75" x14ac:dyDescent="0.25">
      <c r="A59" s="34" t="s">
        <v>61</v>
      </c>
      <c r="B59" s="35">
        <v>99696.42</v>
      </c>
    </row>
    <row r="60" spans="1:5" x14ac:dyDescent="0.25">
      <c r="A60" s="2" t="s">
        <v>69</v>
      </c>
      <c r="B60" s="35">
        <v>97883.34</v>
      </c>
    </row>
    <row r="61" spans="1:5" x14ac:dyDescent="0.25">
      <c r="A61" s="2" t="s">
        <v>70</v>
      </c>
      <c r="B61" s="35">
        <v>18646.39</v>
      </c>
    </row>
    <row r="62" spans="1:5" x14ac:dyDescent="0.25">
      <c r="A62" s="36" t="s">
        <v>62</v>
      </c>
      <c r="B62" s="33">
        <f>B58+B60+B61-('1 кв.'!E40+'2 кв.'!E39+'3 кв.'!E40+'4 кв'!E41)</f>
        <v>14496.677999999985</v>
      </c>
    </row>
  </sheetData>
  <mergeCells count="34">
    <mergeCell ref="A50:D50"/>
    <mergeCell ref="B51:D51"/>
    <mergeCell ref="A53:D53"/>
    <mergeCell ref="B54:D54"/>
    <mergeCell ref="A44:E44"/>
    <mergeCell ref="A45:E45"/>
    <mergeCell ref="A46:E46"/>
    <mergeCell ref="A47:E47"/>
    <mergeCell ref="A48:E48"/>
    <mergeCell ref="A49:E49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zoomScaleNormal="100" zoomScaleSheetLayoutView="100" workbookViewId="0">
      <selection activeCell="H25" sqref="H25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1" t="s">
        <v>78</v>
      </c>
      <c r="B1" s="81"/>
      <c r="C1" s="81"/>
      <c r="D1" s="45"/>
    </row>
    <row r="2" spans="1:5" ht="15.75" x14ac:dyDescent="0.25">
      <c r="A2" s="82" t="s">
        <v>79</v>
      </c>
      <c r="B2" s="82"/>
      <c r="C2" s="82"/>
      <c r="D2" s="34"/>
    </row>
    <row r="3" spans="1:5" ht="15.75" x14ac:dyDescent="0.25">
      <c r="A3" s="82" t="s">
        <v>80</v>
      </c>
      <c r="B3" s="82"/>
      <c r="C3" s="82"/>
      <c r="D3" s="34"/>
    </row>
    <row r="4" spans="1:5" ht="15.75" x14ac:dyDescent="0.25">
      <c r="A4" s="81" t="s">
        <v>94</v>
      </c>
      <c r="B4" s="81"/>
      <c r="C4" s="81"/>
      <c r="D4" s="45"/>
    </row>
    <row r="5" spans="1:5" ht="15.75" x14ac:dyDescent="0.25">
      <c r="A5" s="83"/>
      <c r="B5" s="83"/>
      <c r="C5" s="83"/>
      <c r="D5" s="1"/>
    </row>
    <row r="6" spans="1:5" ht="15.75" x14ac:dyDescent="0.25">
      <c r="A6" s="34"/>
      <c r="B6" s="2" t="s">
        <v>60</v>
      </c>
      <c r="C6" s="33">
        <f>'4 кв'!B58</f>
        <v>-1444.66</v>
      </c>
      <c r="D6" s="46"/>
    </row>
    <row r="7" spans="1:5" ht="15.75" x14ac:dyDescent="0.25">
      <c r="A7" s="47" t="s">
        <v>81</v>
      </c>
      <c r="B7" s="34" t="s">
        <v>61</v>
      </c>
      <c r="C7" s="35">
        <f>'4 кв'!B59</f>
        <v>99696.42</v>
      </c>
      <c r="D7" s="48"/>
    </row>
    <row r="8" spans="1:5" ht="15.75" x14ac:dyDescent="0.25">
      <c r="A8" s="13"/>
      <c r="B8" s="2" t="s">
        <v>69</v>
      </c>
      <c r="C8" s="35">
        <f>'4 кв'!B60</f>
        <v>97883.34</v>
      </c>
      <c r="D8" s="48"/>
    </row>
    <row r="9" spans="1:5" ht="15.75" x14ac:dyDescent="0.25">
      <c r="A9" s="13"/>
      <c r="B9" s="2" t="s">
        <v>70</v>
      </c>
      <c r="C9" s="35">
        <f>'4 кв'!B61</f>
        <v>18646.39</v>
      </c>
      <c r="D9" s="48"/>
    </row>
    <row r="10" spans="1:5" ht="15.75" x14ac:dyDescent="0.25">
      <c r="A10" s="13"/>
      <c r="B10" s="34" t="s">
        <v>82</v>
      </c>
      <c r="C10" s="49">
        <f>SUM(C8:C9)</f>
        <v>116529.73</v>
      </c>
      <c r="D10" s="46"/>
    </row>
    <row r="11" spans="1:5" ht="15.75" x14ac:dyDescent="0.25">
      <c r="A11" s="1"/>
      <c r="B11" s="80"/>
      <c r="C11" s="80"/>
      <c r="D11" s="48"/>
    </row>
    <row r="12" spans="1:5" ht="15.75" x14ac:dyDescent="0.25">
      <c r="A12" s="50" t="s">
        <v>83</v>
      </c>
      <c r="B12" s="51" t="s">
        <v>47</v>
      </c>
      <c r="C12" s="35">
        <f>'1 кв.'!E38+'2 кв.'!E37+'3 кв.'!E37+'4 кв'!E37</f>
        <v>6861.43</v>
      </c>
      <c r="D12" s="48"/>
    </row>
    <row r="13" spans="1:5" ht="15.75" x14ac:dyDescent="0.25">
      <c r="A13" s="1"/>
      <c r="B13" s="51" t="s">
        <v>84</v>
      </c>
      <c r="C13" s="35">
        <f>E26+E28</f>
        <v>3704.03</v>
      </c>
      <c r="D13" s="48"/>
      <c r="E13" s="52"/>
    </row>
    <row r="14" spans="1:5" ht="15.75" x14ac:dyDescent="0.25">
      <c r="B14" s="53" t="s">
        <v>4</v>
      </c>
      <c r="C14" s="35">
        <f>'1 кв.'!E28+'2 кв.'!E28+'3 кв.'!E28+'4 кв'!E28</f>
        <v>10936.176000000001</v>
      </c>
      <c r="D14" s="48"/>
    </row>
    <row r="15" spans="1:5" ht="15.75" x14ac:dyDescent="0.25">
      <c r="A15" s="50"/>
      <c r="B15" s="53" t="s">
        <v>25</v>
      </c>
      <c r="C15" s="35">
        <f>'1 кв.'!E29+'2 кв.'!E29+'3 кв.'!E29+'4 кв'!E29</f>
        <v>15303.977999999999</v>
      </c>
      <c r="D15" s="48"/>
    </row>
    <row r="16" spans="1:5" ht="19.5" customHeight="1" x14ac:dyDescent="0.25">
      <c r="A16" s="50"/>
      <c r="B16" s="53" t="s">
        <v>35</v>
      </c>
      <c r="C16" s="35">
        <f>'1 кв.'!E30+'2 кв.'!E30+'3 кв.'!E30+'4 кв'!E30</f>
        <v>13603.536</v>
      </c>
      <c r="D16" s="48"/>
    </row>
    <row r="17" spans="1:5" ht="15.75" x14ac:dyDescent="0.25">
      <c r="A17" s="50"/>
      <c r="B17" s="53" t="s">
        <v>42</v>
      </c>
      <c r="C17" s="35">
        <f>'1 кв.'!E31+'2 кв.'!E31+'3 кв.'!E31+'4 кв'!E31</f>
        <v>10252.665000000003</v>
      </c>
      <c r="D17" s="48"/>
    </row>
    <row r="18" spans="1:5" ht="15.75" x14ac:dyDescent="0.25">
      <c r="A18" s="50"/>
      <c r="B18" s="53" t="s">
        <v>85</v>
      </c>
      <c r="C18" s="35">
        <f>'1 кв.'!E32+'2 кв.'!E32+'3 кв.'!E32+'4 кв'!E32</f>
        <v>3867.672</v>
      </c>
      <c r="D18" s="48"/>
    </row>
    <row r="19" spans="1:5" ht="15.75" x14ac:dyDescent="0.25">
      <c r="A19" s="50"/>
      <c r="B19" s="53" t="s">
        <v>86</v>
      </c>
      <c r="C19" s="35">
        <f>'1 кв.'!E33+'2 кв.'!E33+'3 кв.'!E33+'4 кв'!E33</f>
        <v>400.10399999999998</v>
      </c>
      <c r="D19" s="48"/>
    </row>
    <row r="20" spans="1:5" ht="15.75" x14ac:dyDescent="0.25">
      <c r="A20" s="50"/>
      <c r="B20" s="53" t="s">
        <v>87</v>
      </c>
      <c r="C20" s="35">
        <f>'1 кв.'!E34+'2 кв.'!E34+'3 кв.'!E34+'4 кв'!E34</f>
        <v>1800</v>
      </c>
      <c r="D20" s="48"/>
    </row>
    <row r="21" spans="1:5" ht="15.75" x14ac:dyDescent="0.25">
      <c r="A21" s="50"/>
      <c r="B21" s="53" t="s">
        <v>29</v>
      </c>
      <c r="C21" s="35">
        <f>'1 кв.'!E35+'2 кв.'!E35+'3 кв.'!E35+'4 кв'!E35</f>
        <v>15854.120999999999</v>
      </c>
      <c r="D21" s="48"/>
    </row>
    <row r="22" spans="1:5" ht="15.75" x14ac:dyDescent="0.25">
      <c r="A22" s="50"/>
      <c r="B22" s="53" t="s">
        <v>53</v>
      </c>
      <c r="C22" s="35">
        <f>'1 кв.'!E36+'2 кв.'!E36+'3 кв.'!E36+'4 кв'!E36</f>
        <v>18004.680000000004</v>
      </c>
      <c r="D22" s="48"/>
    </row>
    <row r="23" spans="1:5" ht="15.75" x14ac:dyDescent="0.25">
      <c r="A23" s="1"/>
      <c r="B23" s="47" t="s">
        <v>88</v>
      </c>
      <c r="C23" s="33">
        <f>SUM(C12:C22)</f>
        <v>100588.39200000001</v>
      </c>
      <c r="D23" s="48"/>
      <c r="E23" s="52">
        <f>'1 кв.'!E40+'2 кв.'!E39+'3 кв.'!E40+'4 кв'!E41</f>
        <v>100588.39200000001</v>
      </c>
    </row>
    <row r="24" spans="1:5" ht="15.75" x14ac:dyDescent="0.25">
      <c r="A24" s="1"/>
      <c r="B24" s="54" t="s">
        <v>89</v>
      </c>
      <c r="C24" s="33">
        <f>C6+C10-C23</f>
        <v>14496.677999999985</v>
      </c>
      <c r="D24" s="48"/>
    </row>
    <row r="25" spans="1:5" s="57" customFormat="1" ht="30" x14ac:dyDescent="0.25">
      <c r="A25" s="12"/>
      <c r="B25" s="55" t="s">
        <v>90</v>
      </c>
      <c r="C25" s="3" t="s">
        <v>91</v>
      </c>
      <c r="D25" s="56"/>
    </row>
    <row r="26" spans="1:5" s="57" customFormat="1" ht="15.75" x14ac:dyDescent="0.25">
      <c r="A26" s="12" t="s">
        <v>45</v>
      </c>
      <c r="B26" s="58" t="s">
        <v>44</v>
      </c>
      <c r="C26" s="3">
        <v>1</v>
      </c>
      <c r="D26" s="56"/>
      <c r="E26" s="57">
        <f>1*118.42</f>
        <v>118.42</v>
      </c>
    </row>
    <row r="27" spans="1:5" s="57" customFormat="1" ht="15.75" x14ac:dyDescent="0.25">
      <c r="A27" s="12" t="s">
        <v>68</v>
      </c>
      <c r="B27" s="58" t="s">
        <v>67</v>
      </c>
      <c r="C27" s="3">
        <v>3</v>
      </c>
      <c r="D27" s="56"/>
    </row>
    <row r="28" spans="1:5" s="57" customFormat="1" ht="30" x14ac:dyDescent="0.25">
      <c r="A28" s="12" t="s">
        <v>76</v>
      </c>
      <c r="B28" s="58" t="s">
        <v>74</v>
      </c>
      <c r="C28" s="3">
        <v>19.3</v>
      </c>
      <c r="D28" s="56"/>
      <c r="E28" s="57">
        <f>28.3*126.7</f>
        <v>3585.61</v>
      </c>
    </row>
    <row r="29" spans="1:5" s="57" customFormat="1" ht="15.75" x14ac:dyDescent="0.25">
      <c r="A29" s="12" t="s">
        <v>77</v>
      </c>
      <c r="B29" s="58" t="s">
        <v>75</v>
      </c>
      <c r="C29" s="3">
        <v>6</v>
      </c>
      <c r="D29" s="56"/>
    </row>
    <row r="30" spans="1:5" ht="15.75" x14ac:dyDescent="0.25">
      <c r="A30" s="3"/>
      <c r="B30" s="59"/>
      <c r="C30" s="60"/>
      <c r="D30" s="48"/>
    </row>
    <row r="31" spans="1:5" s="65" customFormat="1" ht="15.75" x14ac:dyDescent="0.25">
      <c r="A31" s="61"/>
      <c r="B31" s="62" t="s">
        <v>92</v>
      </c>
      <c r="C31" s="63">
        <f>SUM(C26:C30)</f>
        <v>29.3</v>
      </c>
      <c r="D31" s="64"/>
    </row>
    <row r="32" spans="1:5" ht="15.75" x14ac:dyDescent="0.25">
      <c r="A32" s="1"/>
      <c r="B32" s="47"/>
      <c r="C32" s="47"/>
      <c r="D32" s="48"/>
    </row>
    <row r="33" spans="1:4" ht="15.75" x14ac:dyDescent="0.25">
      <c r="A33" s="47" t="s">
        <v>93</v>
      </c>
      <c r="C33" s="47"/>
      <c r="D33" s="48"/>
    </row>
    <row r="34" spans="1:4" ht="15.75" x14ac:dyDescent="0.25">
      <c r="A34" s="1"/>
      <c r="B34" s="47"/>
      <c r="C34" s="47"/>
      <c r="D34" s="48"/>
    </row>
    <row r="35" spans="1:4" ht="15.75" x14ac:dyDescent="0.25">
      <c r="A35" s="1"/>
      <c r="B35" s="47"/>
      <c r="C35" s="47"/>
      <c r="D35" s="48"/>
    </row>
    <row r="36" spans="1:4" ht="15.75" x14ac:dyDescent="0.25">
      <c r="A36" s="1"/>
      <c r="B36" s="47"/>
      <c r="C36" s="47"/>
      <c r="D36" s="48"/>
    </row>
    <row r="37" spans="1:4" ht="15.75" x14ac:dyDescent="0.25">
      <c r="A37" s="1"/>
      <c r="B37" s="47"/>
      <c r="C37" s="47"/>
      <c r="D37" s="48"/>
    </row>
    <row r="38" spans="1:4" ht="15.75" x14ac:dyDescent="0.25">
      <c r="A38" s="1"/>
      <c r="B38" s="47"/>
      <c r="C38" s="47"/>
      <c r="D38" s="48"/>
    </row>
    <row r="39" spans="1:4" ht="15.75" x14ac:dyDescent="0.25">
      <c r="A39" s="1"/>
      <c r="B39" s="47"/>
      <c r="C39" s="47"/>
      <c r="D39" s="48"/>
    </row>
    <row r="40" spans="1:4" ht="15.75" x14ac:dyDescent="0.25">
      <c r="A40" s="1"/>
      <c r="B40" s="47"/>
      <c r="C40" s="47"/>
      <c r="D40" s="48"/>
    </row>
    <row r="41" spans="1:4" ht="15.75" x14ac:dyDescent="0.25">
      <c r="A41" s="1"/>
      <c r="B41" s="47"/>
      <c r="C41" s="47"/>
      <c r="D41" s="48"/>
    </row>
    <row r="42" spans="1:4" ht="15.75" x14ac:dyDescent="0.25">
      <c r="A42" s="1"/>
      <c r="B42" s="47"/>
      <c r="C42" s="47"/>
      <c r="D42" s="48"/>
    </row>
    <row r="43" spans="1:4" ht="15.75" x14ac:dyDescent="0.25">
      <c r="A43" s="1"/>
      <c r="B43" s="47"/>
      <c r="C43" s="47"/>
      <c r="D43" s="48"/>
    </row>
    <row r="44" spans="1:4" ht="15.75" x14ac:dyDescent="0.25">
      <c r="A44" s="1"/>
      <c r="B44" s="47"/>
      <c r="C44" s="47"/>
      <c r="D44" s="48"/>
    </row>
    <row r="45" spans="1:4" ht="15.75" x14ac:dyDescent="0.25">
      <c r="A45" s="1"/>
      <c r="B45" s="47"/>
      <c r="C45" s="47"/>
      <c r="D45" s="48"/>
    </row>
  </sheetData>
  <mergeCells count="6">
    <mergeCell ref="B11:C11"/>
    <mergeCell ref="A1:C1"/>
    <mergeCell ref="A2:C2"/>
    <mergeCell ref="A3:C3"/>
    <mergeCell ref="A4:C4"/>
    <mergeCell ref="A5:C5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2017-02-01T13:12:26Z</dcterms:modified>
</cp:coreProperties>
</file>