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4"/>
  </bookViews>
  <sheets>
    <sheet name="1 кв." sheetId="5" r:id="rId1"/>
    <sheet name="2 кв." sheetId="1" r:id="rId2"/>
    <sheet name="3 кв." sheetId="2" r:id="rId3"/>
    <sheet name="4 кв." sheetId="3" r:id="rId4"/>
    <sheet name="годовой отчет" sheetId="4" r:id="rId5"/>
  </sheets>
  <definedNames>
    <definedName name="_edn1" localSheetId="1">'2 кв.'!$A$82</definedName>
    <definedName name="_edn2" localSheetId="1">'2 кв.'!$A$84</definedName>
    <definedName name="_edn3" localSheetId="1">'2 кв.'!$A$85</definedName>
    <definedName name="_edn4" localSheetId="1">'2 кв.'!$A$86</definedName>
    <definedName name="_ednref1" localSheetId="1">'2 кв.'!#REF!</definedName>
    <definedName name="_ednref2" localSheetId="1">'2 кв.'!$A$55</definedName>
    <definedName name="_ednref3" localSheetId="1">'2 кв.'!$D$54</definedName>
    <definedName name="_ednref4" localSheetId="1">'2 кв.'!$D$55</definedName>
    <definedName name="_xlnm.Print_Area" localSheetId="0">'1 кв.'!$A$1:$E$57</definedName>
    <definedName name="_xlnm.Print_Area" localSheetId="1">'2 кв.'!$A$1:$E$62</definedName>
    <definedName name="_xlnm.Print_Area" localSheetId="2">'3 кв.'!$A$1:$E$62</definedName>
    <definedName name="_xlnm.Print_Area" localSheetId="3">'4 кв.'!$A$1:$E$62</definedName>
    <definedName name="_xlnm.Print_Area" localSheetId="4">'годовой отчет'!$A$1:$C$34</definedName>
  </definedNames>
  <calcPr calcId="145621"/>
</workbook>
</file>

<file path=xl/calcChain.xml><?xml version="1.0" encoding="utf-8"?>
<calcChain xmlns="http://schemas.openxmlformats.org/spreadsheetml/2006/main">
  <c r="B61" i="3" l="1"/>
  <c r="B62" i="3" s="1"/>
  <c r="A61" i="3"/>
  <c r="B9" i="4"/>
  <c r="B62" i="2" l="1"/>
  <c r="C15" i="4" l="1"/>
  <c r="C16" i="4"/>
  <c r="C17" i="4"/>
  <c r="C18" i="4"/>
  <c r="C19" i="4"/>
  <c r="C20" i="4"/>
  <c r="C21" i="4"/>
  <c r="C22" i="4"/>
  <c r="C14" i="4"/>
  <c r="C12" i="4"/>
  <c r="E27" i="4"/>
  <c r="E26" i="4"/>
  <c r="C13" i="4" s="1"/>
  <c r="C8" i="4"/>
  <c r="C10" i="4" s="1"/>
  <c r="C7" i="4"/>
  <c r="C6" i="4"/>
  <c r="C32" i="4"/>
  <c r="C23" i="4" l="1"/>
  <c r="C24" i="4" s="1"/>
  <c r="E40" i="3" l="1"/>
  <c r="E39" i="5"/>
  <c r="E38" i="5"/>
  <c r="E36" i="5"/>
  <c r="E35" i="5"/>
  <c r="E33" i="5"/>
  <c r="E32" i="5"/>
  <c r="E31" i="5"/>
  <c r="E30" i="5"/>
  <c r="E29" i="5"/>
  <c r="E28" i="5"/>
  <c r="E38" i="3"/>
  <c r="E36" i="3"/>
  <c r="E35" i="3"/>
  <c r="E33" i="3"/>
  <c r="E32" i="3"/>
  <c r="E31" i="3"/>
  <c r="E30" i="3"/>
  <c r="E29" i="3"/>
  <c r="E28" i="3"/>
  <c r="E41" i="5" l="1"/>
  <c r="B61" i="1" l="1"/>
  <c r="E40" i="2"/>
  <c r="E38" i="2"/>
  <c r="E36" i="2" l="1"/>
  <c r="E35" i="2"/>
  <c r="E33" i="2"/>
  <c r="E32" i="2"/>
  <c r="E31" i="2"/>
  <c r="E30" i="2"/>
  <c r="E29" i="2"/>
  <c r="E28" i="2"/>
  <c r="E38" i="1" l="1"/>
  <c r="E29" i="1" l="1"/>
  <c r="E28" i="1"/>
  <c r="E31" i="1" l="1"/>
  <c r="E36" i="1" l="1"/>
  <c r="E35" i="1"/>
  <c r="E32" i="1"/>
  <c r="E30" i="1" l="1"/>
  <c r="E40" i="1" l="1"/>
  <c r="E33" i="1"/>
</calcChain>
</file>

<file path=xl/sharedStrings.xml><?xml version="1.0" encoding="utf-8"?>
<sst xmlns="http://schemas.openxmlformats.org/spreadsheetml/2006/main" count="328" uniqueCount="98">
  <si>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</si>
  <si>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</si>
  <si>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</si>
  <si>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</si>
  <si>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</si>
  <si>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</si>
  <si>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</si>
  <si>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</si>
  <si>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</si>
  <si>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</si>
  <si>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</si>
  <si>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</si>
  <si>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</si>
  <si>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</si>
  <si>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</si>
  <si>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</si>
  <si>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</si>
  <si>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</si>
  <si>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</si>
  <si>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</si>
  <si>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</si>
  <si>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</si>
  <si>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</si>
  <si>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</si>
  <si>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</si>
  <si>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</si>
  <si>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</si>
  <si>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</si>
  <si>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</si>
  <si>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</si>
  <si>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</si>
  <si>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</si>
  <si>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</si>
  <si>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</si>
  <si>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</si>
  <si>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</si>
  <si>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Малиева Александра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</si>
  <si>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40 от 21.06.2013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</si>
  <si>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№40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</si>
  <si>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</si>
  <si>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г. Россошь, ул. Крупской, д. 37</t>
  </si>
  <si>
    <t>Ремонт кровли (кв.5)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</si>
  <si>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</si>
  <si>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</si>
  <si>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</si>
  <si>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</si>
  <si>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Малиева А.В.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</si>
  <si>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</si>
  <si>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</si>
  <si>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май</t>
  </si>
  <si>
    <t>"30" 06  2016 г.</t>
  </si>
  <si>
    <t xml:space="preserve">определена приложением №4 к договору </t>
  </si>
  <si>
    <t>определена приложением № 4 к договору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</si>
  <si>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</si>
  <si>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</si>
  <si>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</si>
  <si>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</si>
  <si>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</si>
  <si>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</si>
  <si>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кв.</t>
  </si>
  <si>
    <t xml:space="preserve">           2. Всего за период с "01" 04 2016 г. по "30" 06 2016 г. выполнено работ (оказано услуг) на общую сумму восемнадцать тысяч девятьсот пятьдесят восемь (прописью) рублей 79 копеек.</t>
  </si>
  <si>
    <t>"30" 09  2016 г.</t>
  </si>
  <si>
    <t>3 квартал</t>
  </si>
  <si>
    <t>Обследование квартир на протекание (кв.4)</t>
  </si>
  <si>
    <t>сентябрь</t>
  </si>
  <si>
    <t>корректировка отчета согл.справки за 2015г.</t>
  </si>
  <si>
    <t xml:space="preserve">           2. Всего за период с "01" 07 2016 г. по "30" 09 2016 г. выполнено работ (оказано услуг) на общую сумму восемнадцать тысяч девятьсот одиннадцать (прописью) рублей 09 копеек.</t>
  </si>
  <si>
    <t>"31" 12  2016 г.</t>
  </si>
  <si>
    <t>4 квартал</t>
  </si>
  <si>
    <t>"31" 03  2016 г.</t>
  </si>
  <si>
    <t>1 кв.</t>
  </si>
  <si>
    <t xml:space="preserve">           2. Всего за период с "01" 01 2016 г. по "31" 03 2016 г. выполнено работ (оказано услуг) на общую сумму восемнадцать тысяч девятьсот пятьдесят восемь (прописью) рублей 79 копеек.</t>
  </si>
  <si>
    <t>Устранение течи кровли 5 кв</t>
  </si>
  <si>
    <t>Ремонт кровли</t>
  </si>
  <si>
    <t>разборка кирпичной кладки огловков труб</t>
  </si>
  <si>
    <t>октябрь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</si>
  <si>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</si>
  <si>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</si>
  <si>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</si>
  <si>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</si>
  <si>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</si>
  <si>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</si>
  <si>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</si>
  <si>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</si>
  <si>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</si>
  <si>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</si>
  <si>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</si>
  <si>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</si>
  <si>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</si>
  <si>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</si>
  <si>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</si>
  <si>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</si>
  <si>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</si>
  <si>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Крупской, 37</t>
  </si>
  <si>
    <t>Устранение течи на крыши (кв.5)</t>
  </si>
  <si>
    <t>январь</t>
  </si>
  <si>
    <t>март</t>
  </si>
  <si>
    <t xml:space="preserve">           2. Всего за период с "01" 10 2016 г. по "31" 12 2016 г. выполнено работ (оказано услуг) на общую сумму двадцать тысяч триста семьдесят один рубль 50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</si>
</sst>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 applyAlignment="1">
      <alignment wrapText="1"/>
    </xf>
    <xf numFmtId="43" fontId="9" fillId="0" borderId="0" xfId="0" applyNumberFormat="1" applyFont="1"/>
    <xf numFmtId="0" fontId="3" fillId="0" borderId="0" xfId="0" applyFont="1" applyAlignment="1"/>
    <xf numFmtId="0" fontId="13" fillId="0" borderId="0" xfId="0" applyFont="1"/>
    <xf numFmtId="164" fontId="9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4" fillId="0" borderId="0" xfId="0" applyNumberFormat="1" applyFont="1"/>
    <xf numFmtId="43" fontId="4" fillId="0" borderId="0" xfId="0" applyNumberFormat="1" applyFont="1"/>
    <xf numFmtId="0" fontId="11" fillId="0" borderId="8" xfId="0" applyFont="1" applyBorder="1" applyAlignment="1">
      <alignment wrapText="1"/>
    </xf>
    <xf numFmtId="49" fontId="4" fillId="0" borderId="0" xfId="0" applyNumberFormat="1" applyFont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8" xfId="0" applyFont="1" applyBorder="1" applyAlignment="1">
      <alignment wrapText="1"/>
    </xf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4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8" xfId="0" applyFont="1" applyBorder="1"/>
    <xf numFmtId="0" fontId="14" fillId="3" borderId="8" xfId="0" applyFont="1" applyFill="1" applyBorder="1" applyAlignment="1">
      <alignment wrapText="1"/>
    </xf>
    <xf numFmtId="0" fontId="14" fillId="3" borderId="8" xfId="0" applyFont="1" applyFill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11" fillId="0" borderId="8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3" zoomScaleNormal="100" zoomScaleSheetLayoutView="100" workbookViewId="0">
      <selection activeCell="E66" sqref="E6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76" t="s">
        <v>12</v>
      </c>
      <c r="B1" s="76"/>
      <c r="C1" s="76"/>
      <c r="D1" s="76"/>
      <c r="E1" s="76"/>
    </row>
    <row r="2" spans="1:5" ht="30.75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4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9" t="s">
        <v>69</v>
      </c>
      <c r="E4" s="79"/>
    </row>
    <row r="5" spans="1:5" x14ac:dyDescent="0.25">
      <c r="A5" s="48"/>
      <c r="B5" s="4"/>
      <c r="C5" s="4"/>
      <c r="D5" s="4"/>
      <c r="E5" s="4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40</v>
      </c>
      <c r="B7" s="81"/>
      <c r="C7" s="81"/>
      <c r="D7" s="81"/>
      <c r="E7" s="81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5"/>
      <c r="B9" s="75"/>
      <c r="C9" s="75"/>
      <c r="D9" s="75"/>
      <c r="E9" s="75"/>
    </row>
    <row r="10" spans="1:5" x14ac:dyDescent="0.25">
      <c r="A10" s="80" t="s">
        <v>36</v>
      </c>
      <c r="B10" s="80"/>
      <c r="C10" s="80"/>
      <c r="D10" s="80"/>
      <c r="E10" s="80"/>
    </row>
    <row r="11" spans="1:5" ht="26.25" customHeight="1" x14ac:dyDescent="0.25">
      <c r="A11" s="82" t="s">
        <v>15</v>
      </c>
      <c r="B11" s="83"/>
      <c r="C11" s="83"/>
      <c r="D11" s="83"/>
      <c r="E11" s="83"/>
    </row>
    <row r="12" spans="1:5" x14ac:dyDescent="0.25">
      <c r="A12" s="75"/>
      <c r="B12" s="75"/>
      <c r="C12" s="75"/>
      <c r="D12" s="75"/>
      <c r="E12" s="75"/>
    </row>
    <row r="13" spans="1:5" ht="28.5" customHeight="1" x14ac:dyDescent="0.25">
      <c r="A13" s="80" t="s">
        <v>37</v>
      </c>
      <c r="B13" s="80"/>
      <c r="C13" s="80"/>
      <c r="D13" s="80"/>
      <c r="E13" s="80"/>
    </row>
    <row r="14" spans="1:5" x14ac:dyDescent="0.25">
      <c r="A14" s="74" t="s">
        <v>16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80" t="s">
        <v>33</v>
      </c>
      <c r="B16" s="80"/>
      <c r="C16" s="80"/>
      <c r="D16" s="80"/>
      <c r="E16" s="80"/>
    </row>
    <row r="17" spans="1:7" x14ac:dyDescent="0.25">
      <c r="A17" s="74" t="s">
        <v>2</v>
      </c>
      <c r="B17" s="75"/>
      <c r="C17" s="75"/>
      <c r="D17" s="75"/>
      <c r="E17" s="75"/>
    </row>
    <row r="18" spans="1:7" x14ac:dyDescent="0.25">
      <c r="A18" s="49"/>
      <c r="B18" s="48"/>
      <c r="C18" s="48"/>
      <c r="D18" s="48"/>
      <c r="E18" s="48"/>
    </row>
    <row r="19" spans="1:7" x14ac:dyDescent="0.25">
      <c r="A19" s="80" t="s">
        <v>32</v>
      </c>
      <c r="B19" s="80"/>
      <c r="C19" s="80"/>
      <c r="D19" s="80"/>
      <c r="E19" s="80"/>
    </row>
    <row r="20" spans="1:7" x14ac:dyDescent="0.25">
      <c r="A20" s="74" t="s">
        <v>17</v>
      </c>
      <c r="B20" s="75"/>
      <c r="C20" s="75"/>
      <c r="D20" s="75"/>
      <c r="E20" s="75"/>
    </row>
    <row r="21" spans="1:7" x14ac:dyDescent="0.25">
      <c r="A21" s="75"/>
      <c r="B21" s="75"/>
      <c r="C21" s="75"/>
      <c r="D21" s="75"/>
      <c r="E21" s="75"/>
    </row>
    <row r="22" spans="1:7" ht="28.5" customHeight="1" x14ac:dyDescent="0.25">
      <c r="A22" s="80" t="s">
        <v>18</v>
      </c>
      <c r="B22" s="80"/>
      <c r="C22" s="80"/>
      <c r="D22" s="80"/>
      <c r="E22" s="80"/>
    </row>
    <row r="23" spans="1:7" x14ac:dyDescent="0.25">
      <c r="A23" s="75"/>
      <c r="B23" s="75"/>
      <c r="C23" s="75"/>
      <c r="D23" s="75"/>
      <c r="E23" s="75"/>
    </row>
    <row r="24" spans="1:7" ht="62.25" customHeight="1" x14ac:dyDescent="0.25">
      <c r="A24" s="80" t="s">
        <v>38</v>
      </c>
      <c r="B24" s="80"/>
      <c r="C24" s="80"/>
      <c r="D24" s="80"/>
      <c r="E24" s="80"/>
    </row>
    <row r="25" spans="1:7" ht="30.75" customHeight="1" x14ac:dyDescent="0.25">
      <c r="A25" s="84" t="s">
        <v>39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v>486.9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1.45</v>
      </c>
      <c r="E28" s="11">
        <f>D28*F26*G26</f>
        <v>2118.0149999999999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3286.5749999999998</v>
      </c>
    </row>
    <row r="30" spans="1:7" ht="38.25" x14ac:dyDescent="0.25">
      <c r="A30" s="10" t="s">
        <v>29</v>
      </c>
      <c r="B30" s="12" t="s">
        <v>51</v>
      </c>
      <c r="C30" s="3" t="s">
        <v>5</v>
      </c>
      <c r="D30" s="3">
        <v>2.0099999999999998</v>
      </c>
      <c r="E30" s="11">
        <f>D30*F26*G26</f>
        <v>2936.0069999999996</v>
      </c>
    </row>
    <row r="31" spans="1:7" ht="38.25" x14ac:dyDescent="0.25">
      <c r="A31" s="10" t="s">
        <v>30</v>
      </c>
      <c r="B31" s="12" t="s">
        <v>52</v>
      </c>
      <c r="C31" s="3" t="s">
        <v>5</v>
      </c>
      <c r="D31" s="3">
        <v>1.5</v>
      </c>
      <c r="E31" s="11">
        <f>D31*F26*G26</f>
        <v>2191.0499999999997</v>
      </c>
    </row>
    <row r="32" spans="1:7" ht="60" x14ac:dyDescent="0.25">
      <c r="A32" s="10" t="s">
        <v>27</v>
      </c>
      <c r="B32" s="12" t="s">
        <v>53</v>
      </c>
      <c r="C32" s="3" t="s">
        <v>5</v>
      </c>
      <c r="D32" s="3">
        <v>0.25</v>
      </c>
      <c r="E32" s="11">
        <f>D32*F26*G26</f>
        <v>365.17499999999995</v>
      </c>
    </row>
    <row r="33" spans="1:8" ht="38.25" x14ac:dyDescent="0.25">
      <c r="A33" s="10" t="s">
        <v>26</v>
      </c>
      <c r="B33" s="12" t="s">
        <v>51</v>
      </c>
      <c r="C33" s="3" t="s">
        <v>5</v>
      </c>
      <c r="D33" s="3">
        <v>0.45</v>
      </c>
      <c r="E33" s="11">
        <f>D33*F26*G26</f>
        <v>657.31499999999994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0.83</v>
      </c>
      <c r="E34" s="11">
        <v>0</v>
      </c>
    </row>
    <row r="35" spans="1:8" x14ac:dyDescent="0.25">
      <c r="A35" s="10" t="s">
        <v>28</v>
      </c>
      <c r="B35" s="12" t="s">
        <v>34</v>
      </c>
      <c r="C35" s="3" t="s">
        <v>5</v>
      </c>
      <c r="D35" s="3">
        <v>0.98</v>
      </c>
      <c r="E35" s="11">
        <f>D35*F26*G26</f>
        <v>1431.4859999999999</v>
      </c>
    </row>
    <row r="36" spans="1:8" ht="15.75" thickBot="1" x14ac:dyDescent="0.3">
      <c r="A36" s="20" t="s">
        <v>48</v>
      </c>
      <c r="B36" s="21" t="s">
        <v>34</v>
      </c>
      <c r="C36" s="17" t="s">
        <v>5</v>
      </c>
      <c r="D36" s="17">
        <v>1.84</v>
      </c>
      <c r="E36" s="18">
        <f>D36*F26*G26</f>
        <v>2687.6880000000001</v>
      </c>
    </row>
    <row r="37" spans="1:8" ht="15.75" thickBot="1" x14ac:dyDescent="0.3">
      <c r="A37" s="22" t="s">
        <v>43</v>
      </c>
      <c r="B37" s="23" t="s">
        <v>70</v>
      </c>
      <c r="C37" s="24"/>
      <c r="D37" s="24"/>
      <c r="E37" s="25">
        <v>359.55</v>
      </c>
    </row>
    <row r="38" spans="1:8" x14ac:dyDescent="0.25">
      <c r="A38" s="10" t="s">
        <v>72</v>
      </c>
      <c r="B38" s="12"/>
      <c r="C38" s="3"/>
      <c r="D38" s="3">
        <v>4</v>
      </c>
      <c r="E38" s="11">
        <f>D38*118.42</f>
        <v>473.68</v>
      </c>
    </row>
    <row r="39" spans="1:8" x14ac:dyDescent="0.25">
      <c r="A39" s="10" t="s">
        <v>73</v>
      </c>
      <c r="B39" s="12"/>
      <c r="C39" s="3"/>
      <c r="D39" s="3">
        <v>8</v>
      </c>
      <c r="E39" s="11">
        <f>D39*118.42</f>
        <v>947.36</v>
      </c>
    </row>
    <row r="40" spans="1:8" ht="15.75" x14ac:dyDescent="0.25">
      <c r="A40" s="31"/>
      <c r="B40" s="14"/>
      <c r="C40" s="15"/>
      <c r="D40" s="15"/>
      <c r="E40" s="16"/>
    </row>
    <row r="41" spans="1:8" s="30" customFormat="1" ht="14.25" x14ac:dyDescent="0.2">
      <c r="A41" s="26" t="s">
        <v>44</v>
      </c>
      <c r="B41" s="27"/>
      <c r="C41" s="28"/>
      <c r="D41" s="28"/>
      <c r="E41" s="29">
        <f>SUM(E28:E40)</f>
        <v>17453.900999999998</v>
      </c>
    </row>
    <row r="43" spans="1:8" ht="42.75" customHeight="1" x14ac:dyDescent="0.25">
      <c r="A43" s="80" t="s">
        <v>71</v>
      </c>
      <c r="B43" s="80"/>
      <c r="C43" s="80"/>
      <c r="D43" s="80"/>
      <c r="E43" s="80"/>
    </row>
    <row r="44" spans="1:8" ht="30" customHeight="1" x14ac:dyDescent="0.25">
      <c r="A44" s="80" t="s">
        <v>22</v>
      </c>
      <c r="B44" s="80"/>
      <c r="C44" s="80"/>
      <c r="D44" s="80"/>
      <c r="E44" s="80"/>
    </row>
    <row r="45" spans="1:8" x14ac:dyDescent="0.25">
      <c r="A45" s="80" t="s">
        <v>21</v>
      </c>
      <c r="B45" s="80"/>
      <c r="C45" s="80"/>
      <c r="D45" s="80"/>
      <c r="E45" s="80"/>
      <c r="F45" s="30"/>
      <c r="G45" s="30"/>
      <c r="H45" s="32"/>
    </row>
    <row r="46" spans="1:8" ht="31.5" customHeight="1" x14ac:dyDescent="0.25">
      <c r="A46" s="80" t="s">
        <v>47</v>
      </c>
      <c r="B46" s="80"/>
      <c r="C46" s="80"/>
      <c r="D46" s="80"/>
      <c r="E46" s="80"/>
    </row>
    <row r="47" spans="1:8" x14ac:dyDescent="0.25">
      <c r="A47" s="80" t="s">
        <v>19</v>
      </c>
      <c r="B47" s="80"/>
      <c r="C47" s="80"/>
      <c r="D47" s="80"/>
      <c r="E47" s="80"/>
    </row>
    <row r="48" spans="1:8" x14ac:dyDescent="0.25">
      <c r="A48" s="87" t="s">
        <v>6</v>
      </c>
      <c r="B48" s="87"/>
      <c r="C48" s="87"/>
      <c r="D48" s="87"/>
      <c r="E48" s="87"/>
    </row>
    <row r="49" spans="1:5" x14ac:dyDescent="0.25">
      <c r="A49" s="80" t="s">
        <v>19</v>
      </c>
      <c r="B49" s="80"/>
      <c r="C49" s="80"/>
      <c r="D49" s="80"/>
      <c r="E49" s="80"/>
    </row>
    <row r="50" spans="1:5" x14ac:dyDescent="0.25">
      <c r="A50" s="85" t="s">
        <v>45</v>
      </c>
      <c r="B50" s="85"/>
      <c r="C50" s="85"/>
      <c r="D50" s="85"/>
      <c r="E50" s="8"/>
    </row>
    <row r="51" spans="1:5" x14ac:dyDescent="0.25">
      <c r="B51" s="86" t="s">
        <v>20</v>
      </c>
      <c r="C51" s="86"/>
      <c r="D51" s="86"/>
      <c r="E51" s="9" t="s">
        <v>7</v>
      </c>
    </row>
    <row r="52" spans="1:5" x14ac:dyDescent="0.25">
      <c r="A52" s="49"/>
      <c r="B52" s="49"/>
      <c r="C52" s="49"/>
      <c r="D52" s="49"/>
      <c r="E52" s="49"/>
    </row>
    <row r="53" spans="1:5" x14ac:dyDescent="0.25">
      <c r="A53" s="85" t="s">
        <v>46</v>
      </c>
      <c r="B53" s="85"/>
      <c r="C53" s="85"/>
      <c r="D53" s="85"/>
      <c r="E53" s="8"/>
    </row>
    <row r="54" spans="1:5" x14ac:dyDescent="0.25">
      <c r="B54" s="86" t="s">
        <v>20</v>
      </c>
      <c r="C54" s="86"/>
      <c r="D54" s="86"/>
      <c r="E54" s="9" t="s">
        <v>7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44" zoomScaleNormal="100" zoomScaleSheetLayoutView="100" workbookViewId="0">
      <selection activeCell="B66" sqref="B6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76" t="s">
        <v>12</v>
      </c>
      <c r="B1" s="76"/>
      <c r="C1" s="76"/>
      <c r="D1" s="76"/>
      <c r="E1" s="76"/>
    </row>
    <row r="2" spans="1:5" ht="32.25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9" t="s">
        <v>50</v>
      </c>
      <c r="E4" s="7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40</v>
      </c>
      <c r="B7" s="81"/>
      <c r="C7" s="81"/>
      <c r="D7" s="81"/>
      <c r="E7" s="81"/>
    </row>
    <row r="8" spans="1:5" x14ac:dyDescent="0.25">
      <c r="A8" s="74" t="s">
        <v>1</v>
      </c>
      <c r="B8" s="74"/>
      <c r="C8" s="74"/>
      <c r="D8" s="74"/>
      <c r="E8" s="74"/>
    </row>
    <row r="9" spans="1:5" ht="7.5" customHeight="1" x14ac:dyDescent="0.25">
      <c r="A9" s="75"/>
      <c r="B9" s="75"/>
      <c r="C9" s="75"/>
      <c r="D9" s="75"/>
      <c r="E9" s="75"/>
    </row>
    <row r="10" spans="1:5" x14ac:dyDescent="0.25">
      <c r="A10" s="80" t="s">
        <v>36</v>
      </c>
      <c r="B10" s="80"/>
      <c r="C10" s="80"/>
      <c r="D10" s="80"/>
      <c r="E10" s="80"/>
    </row>
    <row r="11" spans="1:5" ht="22.5" customHeight="1" x14ac:dyDescent="0.25">
      <c r="A11" s="82" t="s">
        <v>15</v>
      </c>
      <c r="B11" s="83"/>
      <c r="C11" s="83"/>
      <c r="D11" s="83"/>
      <c r="E11" s="83"/>
    </row>
    <row r="12" spans="1:5" ht="9" customHeight="1" x14ac:dyDescent="0.25">
      <c r="A12" s="75"/>
      <c r="B12" s="75"/>
      <c r="C12" s="75"/>
      <c r="D12" s="75"/>
      <c r="E12" s="75"/>
    </row>
    <row r="13" spans="1:5" ht="30.75" customHeight="1" x14ac:dyDescent="0.25">
      <c r="A13" s="80" t="s">
        <v>37</v>
      </c>
      <c r="B13" s="80"/>
      <c r="C13" s="80"/>
      <c r="D13" s="80"/>
      <c r="E13" s="80"/>
    </row>
    <row r="14" spans="1:5" x14ac:dyDescent="0.25">
      <c r="A14" s="74" t="s">
        <v>16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80" t="s">
        <v>33</v>
      </c>
      <c r="B16" s="80"/>
      <c r="C16" s="80"/>
      <c r="D16" s="80"/>
      <c r="E16" s="80"/>
    </row>
    <row r="17" spans="1:7" ht="11.25" customHeight="1" x14ac:dyDescent="0.25">
      <c r="A17" s="74" t="s">
        <v>2</v>
      </c>
      <c r="B17" s="75"/>
      <c r="C17" s="75"/>
      <c r="D17" s="75"/>
      <c r="E17" s="7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80" t="s">
        <v>32</v>
      </c>
      <c r="B19" s="80"/>
      <c r="C19" s="80"/>
      <c r="D19" s="80"/>
      <c r="E19" s="80"/>
    </row>
    <row r="20" spans="1:7" ht="10.5" customHeight="1" x14ac:dyDescent="0.25">
      <c r="A20" s="74" t="s">
        <v>17</v>
      </c>
      <c r="B20" s="75"/>
      <c r="C20" s="75"/>
      <c r="D20" s="75"/>
      <c r="E20" s="75"/>
    </row>
    <row r="21" spans="1:7" x14ac:dyDescent="0.25">
      <c r="A21" s="75"/>
      <c r="B21" s="75"/>
      <c r="C21" s="75"/>
      <c r="D21" s="75"/>
      <c r="E21" s="75"/>
    </row>
    <row r="22" spans="1:7" ht="30.75" customHeight="1" x14ac:dyDescent="0.25">
      <c r="A22" s="80" t="s">
        <v>18</v>
      </c>
      <c r="B22" s="80"/>
      <c r="C22" s="80"/>
      <c r="D22" s="80"/>
      <c r="E22" s="80"/>
    </row>
    <row r="23" spans="1:7" x14ac:dyDescent="0.25">
      <c r="A23" s="75"/>
      <c r="B23" s="75"/>
      <c r="C23" s="75"/>
      <c r="D23" s="75"/>
      <c r="E23" s="75"/>
    </row>
    <row r="24" spans="1:7" ht="63.75" customHeight="1" x14ac:dyDescent="0.25">
      <c r="A24" s="80" t="s">
        <v>38</v>
      </c>
      <c r="B24" s="80"/>
      <c r="C24" s="80"/>
      <c r="D24" s="80"/>
      <c r="E24" s="80"/>
    </row>
    <row r="25" spans="1:7" ht="33.75" customHeight="1" x14ac:dyDescent="0.25">
      <c r="A25" s="84" t="s">
        <v>39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v>486.9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1694.4119999999998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3286.5749999999998</v>
      </c>
    </row>
    <row r="30" spans="1:7" ht="38.25" x14ac:dyDescent="0.25">
      <c r="A30" s="10" t="s">
        <v>29</v>
      </c>
      <c r="B30" s="12" t="s">
        <v>51</v>
      </c>
      <c r="C30" s="3" t="s">
        <v>5</v>
      </c>
      <c r="D30" s="3">
        <v>2.0499999999999998</v>
      </c>
      <c r="E30" s="11">
        <f>D30*F26*G26</f>
        <v>2994.4349999999995</v>
      </c>
    </row>
    <row r="31" spans="1:7" ht="38.25" x14ac:dyDescent="0.25">
      <c r="A31" s="10" t="s">
        <v>30</v>
      </c>
      <c r="B31" s="12" t="s">
        <v>52</v>
      </c>
      <c r="C31" s="3" t="s">
        <v>5</v>
      </c>
      <c r="D31" s="3">
        <v>1.55</v>
      </c>
      <c r="E31" s="11">
        <f>D31*F26*G26</f>
        <v>2264.085</v>
      </c>
    </row>
    <row r="32" spans="1:7" ht="60" x14ac:dyDescent="0.25">
      <c r="A32" s="10" t="s">
        <v>27</v>
      </c>
      <c r="B32" s="12" t="s">
        <v>53</v>
      </c>
      <c r="C32" s="3" t="s">
        <v>5</v>
      </c>
      <c r="D32" s="3">
        <v>0.27</v>
      </c>
      <c r="E32" s="11">
        <f>D32*F26*G26</f>
        <v>394.38900000000001</v>
      </c>
    </row>
    <row r="33" spans="1:8" ht="38.25" x14ac:dyDescent="0.25">
      <c r="A33" s="10" t="s">
        <v>26</v>
      </c>
      <c r="B33" s="12" t="s">
        <v>51</v>
      </c>
      <c r="C33" s="3" t="s">
        <v>5</v>
      </c>
      <c r="D33" s="3">
        <v>0.45</v>
      </c>
      <c r="E33" s="11">
        <f>D33*F26*G26</f>
        <v>657.31499999999994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0.83</v>
      </c>
      <c r="E34" s="11">
        <v>0</v>
      </c>
    </row>
    <row r="35" spans="1:8" x14ac:dyDescent="0.25">
      <c r="A35" s="10" t="s">
        <v>28</v>
      </c>
      <c r="B35" s="12" t="s">
        <v>34</v>
      </c>
      <c r="C35" s="3" t="s">
        <v>5</v>
      </c>
      <c r="D35" s="3">
        <v>2</v>
      </c>
      <c r="E35" s="11">
        <f>D35*F26*G26</f>
        <v>2921.3999999999996</v>
      </c>
    </row>
    <row r="36" spans="1:8" ht="15.75" thickBot="1" x14ac:dyDescent="0.3">
      <c r="A36" s="20" t="s">
        <v>48</v>
      </c>
      <c r="B36" s="21" t="s">
        <v>34</v>
      </c>
      <c r="C36" s="17" t="s">
        <v>5</v>
      </c>
      <c r="D36" s="17">
        <v>2.7</v>
      </c>
      <c r="E36" s="18">
        <f>D36*F26*G26</f>
        <v>3943.8900000000003</v>
      </c>
    </row>
    <row r="37" spans="1:8" ht="15.75" thickBot="1" x14ac:dyDescent="0.3">
      <c r="A37" s="22" t="s">
        <v>43</v>
      </c>
      <c r="B37" s="23" t="s">
        <v>59</v>
      </c>
      <c r="C37" s="24"/>
      <c r="D37" s="24"/>
      <c r="E37" s="25">
        <v>295.49</v>
      </c>
    </row>
    <row r="38" spans="1:8" ht="15.75" x14ac:dyDescent="0.25">
      <c r="A38" s="19" t="s">
        <v>41</v>
      </c>
      <c r="B38" s="14" t="s">
        <v>49</v>
      </c>
      <c r="C38" s="15" t="s">
        <v>42</v>
      </c>
      <c r="D38" s="15">
        <v>4</v>
      </c>
      <c r="E38" s="16">
        <f>D38*126.7</f>
        <v>506.8</v>
      </c>
    </row>
    <row r="39" spans="1:8" ht="15.75" x14ac:dyDescent="0.25">
      <c r="A39" s="31"/>
      <c r="B39" s="14"/>
      <c r="C39" s="15"/>
      <c r="D39" s="15"/>
      <c r="E39" s="16"/>
    </row>
    <row r="40" spans="1:8" s="30" customFormat="1" ht="14.25" x14ac:dyDescent="0.2">
      <c r="A40" s="26" t="s">
        <v>44</v>
      </c>
      <c r="B40" s="27"/>
      <c r="C40" s="28"/>
      <c r="D40" s="28"/>
      <c r="E40" s="29">
        <f>SUM(E28:E39)</f>
        <v>18958.790999999997</v>
      </c>
    </row>
    <row r="42" spans="1:8" ht="42.75" customHeight="1" x14ac:dyDescent="0.25">
      <c r="A42" s="80" t="s">
        <v>60</v>
      </c>
      <c r="B42" s="80"/>
      <c r="C42" s="80"/>
      <c r="D42" s="80"/>
      <c r="E42" s="80"/>
    </row>
    <row r="43" spans="1:8" ht="30" customHeight="1" x14ac:dyDescent="0.25">
      <c r="A43" s="80" t="s">
        <v>22</v>
      </c>
      <c r="B43" s="80"/>
      <c r="C43" s="80"/>
      <c r="D43" s="80"/>
      <c r="E43" s="80"/>
    </row>
    <row r="44" spans="1:8" x14ac:dyDescent="0.25">
      <c r="A44" s="80" t="s">
        <v>21</v>
      </c>
      <c r="B44" s="80"/>
      <c r="C44" s="80"/>
      <c r="D44" s="80"/>
      <c r="E44" s="80"/>
      <c r="F44" s="30"/>
      <c r="G44" s="30"/>
      <c r="H44" s="32"/>
    </row>
    <row r="45" spans="1:8" ht="31.5" customHeight="1" x14ac:dyDescent="0.25">
      <c r="A45" s="80" t="s">
        <v>47</v>
      </c>
      <c r="B45" s="80"/>
      <c r="C45" s="80"/>
      <c r="D45" s="80"/>
      <c r="E45" s="80"/>
    </row>
    <row r="46" spans="1:8" x14ac:dyDescent="0.25">
      <c r="A46" s="80" t="s">
        <v>19</v>
      </c>
      <c r="B46" s="80"/>
      <c r="C46" s="80"/>
      <c r="D46" s="80"/>
      <c r="E46" s="80"/>
    </row>
    <row r="47" spans="1:8" x14ac:dyDescent="0.25">
      <c r="A47" s="87" t="s">
        <v>6</v>
      </c>
      <c r="B47" s="87"/>
      <c r="C47" s="87"/>
      <c r="D47" s="87"/>
      <c r="E47" s="87"/>
    </row>
    <row r="48" spans="1:8" x14ac:dyDescent="0.25">
      <c r="A48" s="80" t="s">
        <v>19</v>
      </c>
      <c r="B48" s="80"/>
      <c r="C48" s="80"/>
      <c r="D48" s="80"/>
      <c r="E48" s="80"/>
    </row>
    <row r="49" spans="1:5" ht="15" customHeight="1" x14ac:dyDescent="0.25">
      <c r="A49" s="85" t="s">
        <v>45</v>
      </c>
      <c r="B49" s="85"/>
      <c r="C49" s="85"/>
      <c r="D49" s="85"/>
      <c r="E49" s="8"/>
    </row>
    <row r="50" spans="1:5" ht="11.25" customHeight="1" x14ac:dyDescent="0.25">
      <c r="B50" s="86" t="s">
        <v>20</v>
      </c>
      <c r="C50" s="86"/>
      <c r="D50" s="86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ht="15" customHeight="1" x14ac:dyDescent="0.25">
      <c r="A52" s="85" t="s">
        <v>46</v>
      </c>
      <c r="B52" s="85"/>
      <c r="C52" s="85"/>
      <c r="D52" s="85"/>
      <c r="E52" s="8"/>
    </row>
    <row r="53" spans="1:5" ht="11.25" customHeight="1" x14ac:dyDescent="0.25">
      <c r="B53" s="86" t="s">
        <v>20</v>
      </c>
      <c r="C53" s="86"/>
      <c r="D53" s="86"/>
      <c r="E53" s="9" t="s">
        <v>7</v>
      </c>
    </row>
    <row r="57" spans="1:5" x14ac:dyDescent="0.25">
      <c r="A57" s="30" t="s">
        <v>54</v>
      </c>
    </row>
    <row r="58" spans="1:5" x14ac:dyDescent="0.25">
      <c r="A58" s="2" t="s">
        <v>55</v>
      </c>
      <c r="B58" s="35">
        <v>-37925.449999999997</v>
      </c>
    </row>
    <row r="59" spans="1:5" ht="15.75" x14ac:dyDescent="0.25">
      <c r="A59" s="33" t="s">
        <v>56</v>
      </c>
      <c r="B59" s="36">
        <v>50727.85</v>
      </c>
    </row>
    <row r="60" spans="1:5" x14ac:dyDescent="0.25">
      <c r="A60" s="2" t="s">
        <v>57</v>
      </c>
      <c r="B60" s="36">
        <v>51322.07</v>
      </c>
    </row>
    <row r="61" spans="1:5" x14ac:dyDescent="0.25">
      <c r="A61" s="34" t="s">
        <v>58</v>
      </c>
      <c r="B61" s="35">
        <f>B58+B60-(17453.93+E40)</f>
        <v>-23016.100999999995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4" zoomScaleNormal="100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76" t="s">
        <v>12</v>
      </c>
      <c r="B1" s="76"/>
      <c r="C1" s="76"/>
      <c r="D1" s="76"/>
      <c r="E1" s="76"/>
    </row>
    <row r="2" spans="1:5" ht="30.75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9" t="s">
        <v>61</v>
      </c>
      <c r="E4" s="79"/>
    </row>
    <row r="5" spans="1:5" x14ac:dyDescent="0.25">
      <c r="A5" s="37"/>
      <c r="B5" s="4"/>
      <c r="C5" s="4"/>
      <c r="D5" s="4"/>
      <c r="E5" s="4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40</v>
      </c>
      <c r="B7" s="81"/>
      <c r="C7" s="81"/>
      <c r="D7" s="81"/>
      <c r="E7" s="81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5"/>
      <c r="B9" s="75"/>
      <c r="C9" s="75"/>
      <c r="D9" s="75"/>
      <c r="E9" s="75"/>
    </row>
    <row r="10" spans="1:5" x14ac:dyDescent="0.25">
      <c r="A10" s="80" t="s">
        <v>36</v>
      </c>
      <c r="B10" s="80"/>
      <c r="C10" s="80"/>
      <c r="D10" s="80"/>
      <c r="E10" s="80"/>
    </row>
    <row r="11" spans="1:5" ht="27.75" customHeight="1" x14ac:dyDescent="0.25">
      <c r="A11" s="82" t="s">
        <v>15</v>
      </c>
      <c r="B11" s="83"/>
      <c r="C11" s="83"/>
      <c r="D11" s="83"/>
      <c r="E11" s="83"/>
    </row>
    <row r="12" spans="1:5" x14ac:dyDescent="0.25">
      <c r="A12" s="75"/>
      <c r="B12" s="75"/>
      <c r="C12" s="75"/>
      <c r="D12" s="75"/>
      <c r="E12" s="75"/>
    </row>
    <row r="13" spans="1:5" ht="28.5" customHeight="1" x14ac:dyDescent="0.25">
      <c r="A13" s="80" t="s">
        <v>37</v>
      </c>
      <c r="B13" s="80"/>
      <c r="C13" s="80"/>
      <c r="D13" s="80"/>
      <c r="E13" s="80"/>
    </row>
    <row r="14" spans="1:5" x14ac:dyDescent="0.25">
      <c r="A14" s="74" t="s">
        <v>16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80" t="s">
        <v>33</v>
      </c>
      <c r="B16" s="80"/>
      <c r="C16" s="80"/>
      <c r="D16" s="80"/>
      <c r="E16" s="80"/>
    </row>
    <row r="17" spans="1:7" x14ac:dyDescent="0.25">
      <c r="A17" s="74" t="s">
        <v>2</v>
      </c>
      <c r="B17" s="75"/>
      <c r="C17" s="75"/>
      <c r="D17" s="75"/>
      <c r="E17" s="75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80" t="s">
        <v>32</v>
      </c>
      <c r="B19" s="80"/>
      <c r="C19" s="80"/>
      <c r="D19" s="80"/>
      <c r="E19" s="80"/>
    </row>
    <row r="20" spans="1:7" x14ac:dyDescent="0.25">
      <c r="A20" s="74" t="s">
        <v>17</v>
      </c>
      <c r="B20" s="75"/>
      <c r="C20" s="75"/>
      <c r="D20" s="75"/>
      <c r="E20" s="75"/>
    </row>
    <row r="21" spans="1:7" x14ac:dyDescent="0.25">
      <c r="A21" s="75"/>
      <c r="B21" s="75"/>
      <c r="C21" s="75"/>
      <c r="D21" s="75"/>
      <c r="E21" s="75"/>
    </row>
    <row r="22" spans="1:7" ht="32.25" customHeight="1" x14ac:dyDescent="0.25">
      <c r="A22" s="80" t="s">
        <v>18</v>
      </c>
      <c r="B22" s="80"/>
      <c r="C22" s="80"/>
      <c r="D22" s="80"/>
      <c r="E22" s="80"/>
    </row>
    <row r="23" spans="1:7" x14ac:dyDescent="0.25">
      <c r="A23" s="75"/>
      <c r="B23" s="75"/>
      <c r="C23" s="75"/>
      <c r="D23" s="75"/>
      <c r="E23" s="75"/>
    </row>
    <row r="24" spans="1:7" ht="57" customHeight="1" x14ac:dyDescent="0.25">
      <c r="A24" s="80" t="s">
        <v>38</v>
      </c>
      <c r="B24" s="80"/>
      <c r="C24" s="80"/>
      <c r="D24" s="80"/>
      <c r="E24" s="80"/>
    </row>
    <row r="25" spans="1:7" ht="29.25" customHeight="1" x14ac:dyDescent="0.25">
      <c r="A25" s="84" t="s">
        <v>39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v>488.4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1699.6320000000001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3428.5679999999993</v>
      </c>
    </row>
    <row r="30" spans="1:7" ht="38.25" x14ac:dyDescent="0.25">
      <c r="A30" s="10" t="s">
        <v>29</v>
      </c>
      <c r="B30" s="12" t="s">
        <v>51</v>
      </c>
      <c r="C30" s="3" t="s">
        <v>5</v>
      </c>
      <c r="D30" s="3">
        <v>2.0499999999999998</v>
      </c>
      <c r="E30" s="11">
        <f>D30*F26*G26</f>
        <v>3003.66</v>
      </c>
    </row>
    <row r="31" spans="1:7" ht="38.25" x14ac:dyDescent="0.25">
      <c r="A31" s="10" t="s">
        <v>30</v>
      </c>
      <c r="B31" s="12" t="s">
        <v>52</v>
      </c>
      <c r="C31" s="3" t="s">
        <v>5</v>
      </c>
      <c r="D31" s="3">
        <v>1.55</v>
      </c>
      <c r="E31" s="11">
        <f>D31*F26*G26</f>
        <v>2271.06</v>
      </c>
    </row>
    <row r="32" spans="1:7" ht="60" x14ac:dyDescent="0.25">
      <c r="A32" s="10" t="s">
        <v>27</v>
      </c>
      <c r="B32" s="12" t="s">
        <v>53</v>
      </c>
      <c r="C32" s="3" t="s">
        <v>5</v>
      </c>
      <c r="D32" s="3">
        <v>0.27</v>
      </c>
      <c r="E32" s="11">
        <f>D32*F26*G26</f>
        <v>395.60399999999998</v>
      </c>
    </row>
    <row r="33" spans="1:8" ht="38.25" x14ac:dyDescent="0.25">
      <c r="A33" s="10" t="s">
        <v>26</v>
      </c>
      <c r="B33" s="12" t="s">
        <v>51</v>
      </c>
      <c r="C33" s="3" t="s">
        <v>5</v>
      </c>
      <c r="D33" s="3">
        <v>0.45</v>
      </c>
      <c r="E33" s="11">
        <f>D33*F26*G26</f>
        <v>659.34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0.83</v>
      </c>
      <c r="E34" s="11">
        <v>0</v>
      </c>
    </row>
    <row r="35" spans="1:8" x14ac:dyDescent="0.25">
      <c r="A35" s="10" t="s">
        <v>28</v>
      </c>
      <c r="B35" s="12" t="s">
        <v>34</v>
      </c>
      <c r="C35" s="3" t="s">
        <v>5</v>
      </c>
      <c r="D35" s="3">
        <v>2</v>
      </c>
      <c r="E35" s="11">
        <f>D35*F26*G26</f>
        <v>2930.3999999999996</v>
      </c>
    </row>
    <row r="36" spans="1:8" ht="15.75" thickBot="1" x14ac:dyDescent="0.3">
      <c r="A36" s="20" t="s">
        <v>48</v>
      </c>
      <c r="B36" s="21" t="s">
        <v>34</v>
      </c>
      <c r="C36" s="17" t="s">
        <v>5</v>
      </c>
      <c r="D36" s="17">
        <v>2.7</v>
      </c>
      <c r="E36" s="18">
        <f>D36*F26*G26</f>
        <v>3956.04</v>
      </c>
    </row>
    <row r="37" spans="1:8" s="47" customFormat="1" ht="15.75" thickBot="1" x14ac:dyDescent="0.3">
      <c r="A37" s="43" t="s">
        <v>43</v>
      </c>
      <c r="B37" s="44" t="s">
        <v>62</v>
      </c>
      <c r="C37" s="45"/>
      <c r="D37" s="45"/>
      <c r="E37" s="46">
        <v>440.09</v>
      </c>
    </row>
    <row r="38" spans="1:8" ht="31.5" x14ac:dyDescent="0.25">
      <c r="A38" s="41" t="s">
        <v>63</v>
      </c>
      <c r="B38" s="14" t="s">
        <v>64</v>
      </c>
      <c r="C38" s="15" t="s">
        <v>42</v>
      </c>
      <c r="D38" s="15">
        <v>1</v>
      </c>
      <c r="E38" s="16">
        <f>D38*126.7</f>
        <v>126.7</v>
      </c>
    </row>
    <row r="39" spans="1:8" ht="15.75" x14ac:dyDescent="0.25">
      <c r="A39" s="31"/>
      <c r="B39" s="14"/>
      <c r="C39" s="15"/>
      <c r="D39" s="15"/>
      <c r="E39" s="16"/>
    </row>
    <row r="40" spans="1:8" s="30" customFormat="1" ht="14.25" x14ac:dyDescent="0.2">
      <c r="A40" s="26" t="s">
        <v>44</v>
      </c>
      <c r="B40" s="27"/>
      <c r="C40" s="28"/>
      <c r="D40" s="28"/>
      <c r="E40" s="29">
        <f>SUM(E28:E39)</f>
        <v>18911.093999999997</v>
      </c>
    </row>
    <row r="42" spans="1:8" ht="30.75" customHeight="1" x14ac:dyDescent="0.25">
      <c r="A42" s="80" t="s">
        <v>66</v>
      </c>
      <c r="B42" s="80"/>
      <c r="C42" s="80"/>
      <c r="D42" s="80"/>
      <c r="E42" s="80"/>
    </row>
    <row r="43" spans="1:8" ht="30" customHeight="1" x14ac:dyDescent="0.25">
      <c r="A43" s="80" t="s">
        <v>22</v>
      </c>
      <c r="B43" s="80"/>
      <c r="C43" s="80"/>
      <c r="D43" s="80"/>
      <c r="E43" s="80"/>
    </row>
    <row r="44" spans="1:8" x14ac:dyDescent="0.25">
      <c r="A44" s="80" t="s">
        <v>21</v>
      </c>
      <c r="B44" s="80"/>
      <c r="C44" s="80"/>
      <c r="D44" s="80"/>
      <c r="E44" s="80"/>
      <c r="F44" s="30"/>
      <c r="G44" s="30"/>
      <c r="H44" s="32"/>
    </row>
    <row r="45" spans="1:8" ht="31.5" customHeight="1" x14ac:dyDescent="0.25">
      <c r="A45" s="80" t="s">
        <v>47</v>
      </c>
      <c r="B45" s="80"/>
      <c r="C45" s="80"/>
      <c r="D45" s="80"/>
      <c r="E45" s="80"/>
    </row>
    <row r="46" spans="1:8" x14ac:dyDescent="0.25">
      <c r="A46" s="80" t="s">
        <v>19</v>
      </c>
      <c r="B46" s="80"/>
      <c r="C46" s="80"/>
      <c r="D46" s="80"/>
      <c r="E46" s="80"/>
    </row>
    <row r="47" spans="1:8" x14ac:dyDescent="0.25">
      <c r="A47" s="87" t="s">
        <v>6</v>
      </c>
      <c r="B47" s="87"/>
      <c r="C47" s="87"/>
      <c r="D47" s="87"/>
      <c r="E47" s="87"/>
    </row>
    <row r="48" spans="1:8" x14ac:dyDescent="0.25">
      <c r="A48" s="80" t="s">
        <v>19</v>
      </c>
      <c r="B48" s="80"/>
      <c r="C48" s="80"/>
      <c r="D48" s="80"/>
      <c r="E48" s="80"/>
    </row>
    <row r="49" spans="1:5" x14ac:dyDescent="0.25">
      <c r="A49" s="85" t="s">
        <v>45</v>
      </c>
      <c r="B49" s="85"/>
      <c r="C49" s="85"/>
      <c r="D49" s="85"/>
      <c r="E49" s="8"/>
    </row>
    <row r="50" spans="1:5" x14ac:dyDescent="0.25">
      <c r="B50" s="86" t="s">
        <v>20</v>
      </c>
      <c r="C50" s="86"/>
      <c r="D50" s="86"/>
      <c r="E50" s="9" t="s">
        <v>7</v>
      </c>
    </row>
    <row r="51" spans="1:5" x14ac:dyDescent="0.25">
      <c r="A51" s="38"/>
      <c r="B51" s="38"/>
      <c r="C51" s="38"/>
      <c r="D51" s="38"/>
      <c r="E51" s="38"/>
    </row>
    <row r="52" spans="1:5" x14ac:dyDescent="0.25">
      <c r="A52" s="85" t="s">
        <v>46</v>
      </c>
      <c r="B52" s="85"/>
      <c r="C52" s="85"/>
      <c r="D52" s="85"/>
      <c r="E52" s="8"/>
    </row>
    <row r="53" spans="1:5" x14ac:dyDescent="0.25">
      <c r="B53" s="86" t="s">
        <v>20</v>
      </c>
      <c r="C53" s="86"/>
      <c r="D53" s="86"/>
      <c r="E53" s="9" t="s">
        <v>7</v>
      </c>
    </row>
    <row r="57" spans="1:5" x14ac:dyDescent="0.25">
      <c r="A57" s="30" t="s">
        <v>54</v>
      </c>
    </row>
    <row r="58" spans="1:5" x14ac:dyDescent="0.25">
      <c r="A58" s="2" t="s">
        <v>55</v>
      </c>
      <c r="B58" s="35">
        <v>-37925.449999999997</v>
      </c>
      <c r="C58" s="39"/>
    </row>
    <row r="59" spans="1:5" ht="15.75" x14ac:dyDescent="0.25">
      <c r="A59" s="33" t="s">
        <v>56</v>
      </c>
      <c r="B59" s="36">
        <v>77528.34</v>
      </c>
      <c r="C59" s="39"/>
    </row>
    <row r="60" spans="1:5" x14ac:dyDescent="0.25">
      <c r="A60" s="2" t="s">
        <v>57</v>
      </c>
      <c r="B60" s="36">
        <v>77869.929999999993</v>
      </c>
    </row>
    <row r="61" spans="1:5" ht="30.6" customHeight="1" x14ac:dyDescent="0.25">
      <c r="A61" s="42" t="s">
        <v>65</v>
      </c>
      <c r="B61" s="36">
        <v>17031.71</v>
      </c>
    </row>
    <row r="62" spans="1:5" x14ac:dyDescent="0.25">
      <c r="A62" s="34" t="s">
        <v>58</v>
      </c>
      <c r="B62" s="35">
        <f>B58+B60+B61-(17453.93+'2 кв.'!E40+'3 кв.'!E40)</f>
        <v>1652.375</v>
      </c>
      <c r="C62" s="40"/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49" zoomScaleNormal="100" zoomScaleSheetLayoutView="100" workbookViewId="0">
      <selection activeCell="C63" sqref="C6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7109375" style="2" customWidth="1"/>
    <col min="9" max="16384" width="9.140625" style="2"/>
  </cols>
  <sheetData>
    <row r="1" spans="1:5" ht="15.75" x14ac:dyDescent="0.25">
      <c r="A1" s="76" t="s">
        <v>12</v>
      </c>
      <c r="B1" s="76"/>
      <c r="C1" s="76"/>
      <c r="D1" s="76"/>
      <c r="E1" s="76"/>
    </row>
    <row r="2" spans="1:5" ht="32.25" customHeight="1" x14ac:dyDescent="0.25">
      <c r="A2" s="77" t="s">
        <v>13</v>
      </c>
      <c r="B2" s="78"/>
      <c r="C2" s="78"/>
      <c r="D2" s="78"/>
      <c r="E2" s="78"/>
    </row>
    <row r="3" spans="1:5" x14ac:dyDescent="0.25">
      <c r="A3" s="4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9" t="s">
        <v>67</v>
      </c>
      <c r="E4" s="79"/>
    </row>
    <row r="5" spans="1:5" x14ac:dyDescent="0.25">
      <c r="A5" s="48"/>
      <c r="B5" s="4"/>
      <c r="C5" s="4"/>
      <c r="D5" s="4"/>
      <c r="E5" s="4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81" t="s">
        <v>40</v>
      </c>
      <c r="B7" s="81"/>
      <c r="C7" s="81"/>
      <c r="D7" s="81"/>
      <c r="E7" s="81"/>
    </row>
    <row r="8" spans="1:5" x14ac:dyDescent="0.25">
      <c r="A8" s="74" t="s">
        <v>1</v>
      </c>
      <c r="B8" s="74"/>
      <c r="C8" s="74"/>
      <c r="D8" s="74"/>
      <c r="E8" s="74"/>
    </row>
    <row r="9" spans="1:5" x14ac:dyDescent="0.25">
      <c r="A9" s="75"/>
      <c r="B9" s="75"/>
      <c r="C9" s="75"/>
      <c r="D9" s="75"/>
      <c r="E9" s="75"/>
    </row>
    <row r="10" spans="1:5" x14ac:dyDescent="0.25">
      <c r="A10" s="80" t="s">
        <v>36</v>
      </c>
      <c r="B10" s="80"/>
      <c r="C10" s="80"/>
      <c r="D10" s="80"/>
      <c r="E10" s="80"/>
    </row>
    <row r="11" spans="1:5" ht="30" customHeight="1" x14ac:dyDescent="0.25">
      <c r="A11" s="82" t="s">
        <v>15</v>
      </c>
      <c r="B11" s="83"/>
      <c r="C11" s="83"/>
      <c r="D11" s="83"/>
      <c r="E11" s="83"/>
    </row>
    <row r="12" spans="1:5" x14ac:dyDescent="0.25">
      <c r="A12" s="75"/>
      <c r="B12" s="75"/>
      <c r="C12" s="75"/>
      <c r="D12" s="75"/>
      <c r="E12" s="75"/>
    </row>
    <row r="13" spans="1:5" ht="27.75" customHeight="1" x14ac:dyDescent="0.25">
      <c r="A13" s="80" t="s">
        <v>37</v>
      </c>
      <c r="B13" s="80"/>
      <c r="C13" s="80"/>
      <c r="D13" s="80"/>
      <c r="E13" s="80"/>
    </row>
    <row r="14" spans="1:5" x14ac:dyDescent="0.25">
      <c r="A14" s="74" t="s">
        <v>16</v>
      </c>
      <c r="B14" s="75"/>
      <c r="C14" s="75"/>
      <c r="D14" s="75"/>
      <c r="E14" s="75"/>
    </row>
    <row r="15" spans="1:5" x14ac:dyDescent="0.25">
      <c r="A15" s="75"/>
      <c r="B15" s="75"/>
      <c r="C15" s="75"/>
      <c r="D15" s="75"/>
      <c r="E15" s="75"/>
    </row>
    <row r="16" spans="1:5" x14ac:dyDescent="0.25">
      <c r="A16" s="80" t="s">
        <v>33</v>
      </c>
      <c r="B16" s="80"/>
      <c r="C16" s="80"/>
      <c r="D16" s="80"/>
      <c r="E16" s="80"/>
    </row>
    <row r="17" spans="1:7" x14ac:dyDescent="0.25">
      <c r="A17" s="74" t="s">
        <v>2</v>
      </c>
      <c r="B17" s="75"/>
      <c r="C17" s="75"/>
      <c r="D17" s="75"/>
      <c r="E17" s="75"/>
    </row>
    <row r="18" spans="1:7" x14ac:dyDescent="0.25">
      <c r="A18" s="49"/>
      <c r="B18" s="48"/>
      <c r="C18" s="48"/>
      <c r="D18" s="48"/>
      <c r="E18" s="48"/>
    </row>
    <row r="19" spans="1:7" x14ac:dyDescent="0.25">
      <c r="A19" s="80" t="s">
        <v>32</v>
      </c>
      <c r="B19" s="80"/>
      <c r="C19" s="80"/>
      <c r="D19" s="80"/>
      <c r="E19" s="80"/>
    </row>
    <row r="20" spans="1:7" x14ac:dyDescent="0.25">
      <c r="A20" s="74" t="s">
        <v>17</v>
      </c>
      <c r="B20" s="75"/>
      <c r="C20" s="75"/>
      <c r="D20" s="75"/>
      <c r="E20" s="75"/>
    </row>
    <row r="21" spans="1:7" x14ac:dyDescent="0.25">
      <c r="A21" s="75"/>
      <c r="B21" s="75"/>
      <c r="C21" s="75"/>
      <c r="D21" s="75"/>
      <c r="E21" s="75"/>
    </row>
    <row r="22" spans="1:7" ht="29.25" customHeight="1" x14ac:dyDescent="0.25">
      <c r="A22" s="80" t="s">
        <v>18</v>
      </c>
      <c r="B22" s="80"/>
      <c r="C22" s="80"/>
      <c r="D22" s="80"/>
      <c r="E22" s="80"/>
    </row>
    <row r="23" spans="1:7" x14ac:dyDescent="0.25">
      <c r="A23" s="75"/>
      <c r="B23" s="75"/>
      <c r="C23" s="75"/>
      <c r="D23" s="75"/>
      <c r="E23" s="75"/>
    </row>
    <row r="24" spans="1:7" ht="63.75" customHeight="1" x14ac:dyDescent="0.25">
      <c r="A24" s="80" t="s">
        <v>38</v>
      </c>
      <c r="B24" s="80"/>
      <c r="C24" s="80"/>
      <c r="D24" s="80"/>
      <c r="E24" s="80"/>
    </row>
    <row r="25" spans="1:7" ht="29.25" customHeight="1" x14ac:dyDescent="0.25">
      <c r="A25" s="84" t="s">
        <v>39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v>488.4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1699.6320000000001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3428.5679999999993</v>
      </c>
    </row>
    <row r="30" spans="1:7" ht="38.25" x14ac:dyDescent="0.25">
      <c r="A30" s="10" t="s">
        <v>29</v>
      </c>
      <c r="B30" s="12" t="s">
        <v>51</v>
      </c>
      <c r="C30" s="3" t="s">
        <v>5</v>
      </c>
      <c r="D30" s="3">
        <v>2.0499999999999998</v>
      </c>
      <c r="E30" s="11">
        <f>D30*F26*G26</f>
        <v>3003.66</v>
      </c>
    </row>
    <row r="31" spans="1:7" ht="38.25" x14ac:dyDescent="0.25">
      <c r="A31" s="10" t="s">
        <v>30</v>
      </c>
      <c r="B31" s="12" t="s">
        <v>52</v>
      </c>
      <c r="C31" s="3" t="s">
        <v>5</v>
      </c>
      <c r="D31" s="3">
        <v>1.55</v>
      </c>
      <c r="E31" s="11">
        <f>D31*F26*G26</f>
        <v>2271.06</v>
      </c>
    </row>
    <row r="32" spans="1:7" ht="60" x14ac:dyDescent="0.25">
      <c r="A32" s="10" t="s">
        <v>27</v>
      </c>
      <c r="B32" s="12" t="s">
        <v>53</v>
      </c>
      <c r="C32" s="3" t="s">
        <v>5</v>
      </c>
      <c r="D32" s="3">
        <v>0.27</v>
      </c>
      <c r="E32" s="11">
        <f>D32*F26*G26</f>
        <v>395.60399999999998</v>
      </c>
    </row>
    <row r="33" spans="1:8" ht="38.25" x14ac:dyDescent="0.25">
      <c r="A33" s="10" t="s">
        <v>26</v>
      </c>
      <c r="B33" s="12" t="s">
        <v>51</v>
      </c>
      <c r="C33" s="3" t="s">
        <v>5</v>
      </c>
      <c r="D33" s="3">
        <v>0.45</v>
      </c>
      <c r="E33" s="11">
        <f>D33*F26*G26</f>
        <v>659.34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0.83</v>
      </c>
      <c r="E34" s="11">
        <v>0</v>
      </c>
    </row>
    <row r="35" spans="1:8" x14ac:dyDescent="0.25">
      <c r="A35" s="10" t="s">
        <v>28</v>
      </c>
      <c r="B35" s="12" t="s">
        <v>34</v>
      </c>
      <c r="C35" s="3" t="s">
        <v>5</v>
      </c>
      <c r="D35" s="3">
        <v>2</v>
      </c>
      <c r="E35" s="11">
        <f>D35*F26*G26</f>
        <v>2930.3999999999996</v>
      </c>
    </row>
    <row r="36" spans="1:8" ht="15.75" thickBot="1" x14ac:dyDescent="0.3">
      <c r="A36" s="20" t="s">
        <v>48</v>
      </c>
      <c r="B36" s="21" t="s">
        <v>34</v>
      </c>
      <c r="C36" s="17" t="s">
        <v>5</v>
      </c>
      <c r="D36" s="17">
        <v>2.7</v>
      </c>
      <c r="E36" s="18">
        <f>D36*F26*G26</f>
        <v>3956.04</v>
      </c>
    </row>
    <row r="37" spans="1:8" s="47" customFormat="1" ht="15.75" thickBot="1" x14ac:dyDescent="0.3">
      <c r="A37" s="43" t="s">
        <v>43</v>
      </c>
      <c r="B37" s="44" t="s">
        <v>68</v>
      </c>
      <c r="C37" s="45"/>
      <c r="D37" s="45"/>
      <c r="E37" s="46">
        <v>0</v>
      </c>
    </row>
    <row r="38" spans="1:8" ht="30" x14ac:dyDescent="0.25">
      <c r="A38" s="50" t="s">
        <v>74</v>
      </c>
      <c r="B38" s="14" t="s">
        <v>75</v>
      </c>
      <c r="C38" s="15" t="s">
        <v>42</v>
      </c>
      <c r="D38" s="15">
        <v>16</v>
      </c>
      <c r="E38" s="16">
        <f>D38*126.7</f>
        <v>2027.2</v>
      </c>
    </row>
    <row r="39" spans="1:8" ht="15.75" x14ac:dyDescent="0.25">
      <c r="A39" s="31"/>
      <c r="B39" s="14"/>
      <c r="C39" s="15"/>
      <c r="D39" s="15"/>
      <c r="E39" s="16"/>
    </row>
    <row r="40" spans="1:8" s="30" customFormat="1" ht="14.25" x14ac:dyDescent="0.2">
      <c r="A40" s="26" t="s">
        <v>44</v>
      </c>
      <c r="B40" s="27"/>
      <c r="C40" s="28"/>
      <c r="D40" s="28"/>
      <c r="E40" s="29">
        <f>SUM(E28:E39)</f>
        <v>20371.503999999997</v>
      </c>
    </row>
    <row r="42" spans="1:8" ht="30.75" customHeight="1" x14ac:dyDescent="0.25">
      <c r="A42" s="88" t="s">
        <v>97</v>
      </c>
      <c r="B42" s="88"/>
      <c r="C42" s="88"/>
      <c r="D42" s="88"/>
      <c r="E42" s="88"/>
    </row>
    <row r="43" spans="1:8" ht="30" customHeight="1" x14ac:dyDescent="0.25">
      <c r="A43" s="80" t="s">
        <v>22</v>
      </c>
      <c r="B43" s="80"/>
      <c r="C43" s="80"/>
      <c r="D43" s="80"/>
      <c r="E43" s="80"/>
    </row>
    <row r="44" spans="1:8" x14ac:dyDescent="0.25">
      <c r="A44" s="80" t="s">
        <v>21</v>
      </c>
      <c r="B44" s="80"/>
      <c r="C44" s="80"/>
      <c r="D44" s="80"/>
      <c r="E44" s="80"/>
      <c r="F44" s="30"/>
      <c r="G44" s="30"/>
      <c r="H44" s="32"/>
    </row>
    <row r="45" spans="1:8" ht="31.5" customHeight="1" x14ac:dyDescent="0.25">
      <c r="A45" s="80" t="s">
        <v>47</v>
      </c>
      <c r="B45" s="80"/>
      <c r="C45" s="80"/>
      <c r="D45" s="80"/>
      <c r="E45" s="80"/>
    </row>
    <row r="46" spans="1:8" x14ac:dyDescent="0.25">
      <c r="A46" s="80" t="s">
        <v>19</v>
      </c>
      <c r="B46" s="80"/>
      <c r="C46" s="80"/>
      <c r="D46" s="80"/>
      <c r="E46" s="80"/>
    </row>
    <row r="47" spans="1:8" x14ac:dyDescent="0.25">
      <c r="A47" s="87" t="s">
        <v>6</v>
      </c>
      <c r="B47" s="87"/>
      <c r="C47" s="87"/>
      <c r="D47" s="87"/>
      <c r="E47" s="87"/>
    </row>
    <row r="48" spans="1:8" x14ac:dyDescent="0.25">
      <c r="A48" s="80" t="s">
        <v>19</v>
      </c>
      <c r="B48" s="80"/>
      <c r="C48" s="80"/>
      <c r="D48" s="80"/>
      <c r="E48" s="80"/>
    </row>
    <row r="49" spans="1:5" x14ac:dyDescent="0.25">
      <c r="A49" s="85" t="s">
        <v>45</v>
      </c>
      <c r="B49" s="85"/>
      <c r="C49" s="85"/>
      <c r="D49" s="85"/>
      <c r="E49" s="8"/>
    </row>
    <row r="50" spans="1:5" x14ac:dyDescent="0.25">
      <c r="B50" s="86" t="s">
        <v>20</v>
      </c>
      <c r="C50" s="86"/>
      <c r="D50" s="86"/>
      <c r="E50" s="9" t="s">
        <v>7</v>
      </c>
    </row>
    <row r="51" spans="1:5" x14ac:dyDescent="0.25">
      <c r="A51" s="49"/>
      <c r="B51" s="49"/>
      <c r="C51" s="49"/>
      <c r="D51" s="49"/>
      <c r="E51" s="49"/>
    </row>
    <row r="52" spans="1:5" x14ac:dyDescent="0.25">
      <c r="A52" s="85" t="s">
        <v>46</v>
      </c>
      <c r="B52" s="85"/>
      <c r="C52" s="85"/>
      <c r="D52" s="85"/>
      <c r="E52" s="8"/>
    </row>
    <row r="53" spans="1:5" x14ac:dyDescent="0.25">
      <c r="B53" s="86" t="s">
        <v>20</v>
      </c>
      <c r="C53" s="86"/>
      <c r="D53" s="86"/>
      <c r="E53" s="9" t="s">
        <v>7</v>
      </c>
    </row>
    <row r="57" spans="1:5" x14ac:dyDescent="0.25">
      <c r="A57" s="30" t="s">
        <v>54</v>
      </c>
    </row>
    <row r="58" spans="1:5" x14ac:dyDescent="0.25">
      <c r="A58" s="2" t="s">
        <v>55</v>
      </c>
      <c r="B58" s="35">
        <v>-37925.449999999997</v>
      </c>
      <c r="C58" s="39"/>
    </row>
    <row r="59" spans="1:5" ht="15.75" x14ac:dyDescent="0.25">
      <c r="A59" s="33" t="s">
        <v>56</v>
      </c>
      <c r="B59" s="36">
        <v>104326.83</v>
      </c>
      <c r="C59" s="39"/>
    </row>
    <row r="60" spans="1:5" x14ac:dyDescent="0.25">
      <c r="A60" s="2" t="s">
        <v>57</v>
      </c>
      <c r="B60" s="36">
        <v>105741.67</v>
      </c>
    </row>
    <row r="61" spans="1:5" ht="30" x14ac:dyDescent="0.25">
      <c r="A61" s="42" t="str">
        <f>'3 кв.'!A61</f>
        <v>корректировка отчета согл.справки за 2015г.</v>
      </c>
      <c r="B61" s="36">
        <f>'3 кв.'!B61</f>
        <v>17031.71</v>
      </c>
    </row>
    <row r="62" spans="1:5" x14ac:dyDescent="0.25">
      <c r="A62" s="34" t="s">
        <v>58</v>
      </c>
      <c r="B62" s="35">
        <f>B58+B60+B61-('1 кв.'!E41+'2 кв.'!E40+'3 кв.'!E40+'4 кв.'!E40)</f>
        <v>9152.64</v>
      </c>
      <c r="C62" s="40"/>
    </row>
    <row r="65" spans="2:2" x14ac:dyDescent="0.25">
      <c r="B65" s="40"/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7" zoomScaleNormal="100" zoomScaleSheetLayoutView="100" workbookViewId="0">
      <selection activeCell="F20" sqref="F20"/>
    </sheetView>
  </sheetViews>
  <sheetFormatPr defaultRowHeight="15" x14ac:dyDescent="0.25"/>
  <cols>
    <col min="1" max="1" width="10.5703125" customWidth="1"/>
    <col min="2" max="2" width="62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0" t="s">
        <v>76</v>
      </c>
      <c r="B1" s="90"/>
      <c r="C1" s="90"/>
      <c r="D1" s="51"/>
    </row>
    <row r="2" spans="1:5" ht="15.75" x14ac:dyDescent="0.25">
      <c r="A2" s="91" t="s">
        <v>77</v>
      </c>
      <c r="B2" s="91"/>
      <c r="C2" s="91"/>
      <c r="D2" s="33"/>
    </row>
    <row r="3" spans="1:5" ht="15.75" x14ac:dyDescent="0.25">
      <c r="A3" s="91" t="s">
        <v>78</v>
      </c>
      <c r="B3" s="91"/>
      <c r="C3" s="91"/>
      <c r="D3" s="33"/>
    </row>
    <row r="4" spans="1:5" ht="15.75" x14ac:dyDescent="0.25">
      <c r="A4" s="90" t="s">
        <v>93</v>
      </c>
      <c r="B4" s="90"/>
      <c r="C4" s="90"/>
      <c r="D4" s="51"/>
    </row>
    <row r="5" spans="1:5" ht="15.75" x14ac:dyDescent="0.25">
      <c r="A5" s="92"/>
      <c r="B5" s="92"/>
      <c r="C5" s="92"/>
      <c r="D5" s="1"/>
    </row>
    <row r="6" spans="1:5" ht="15.75" x14ac:dyDescent="0.25">
      <c r="A6" s="33"/>
      <c r="B6" s="2" t="s">
        <v>55</v>
      </c>
      <c r="C6" s="35">
        <f>'4 кв.'!B58</f>
        <v>-37925.449999999997</v>
      </c>
      <c r="D6" s="52"/>
    </row>
    <row r="7" spans="1:5" ht="15.75" x14ac:dyDescent="0.25">
      <c r="A7" s="53" t="s">
        <v>79</v>
      </c>
      <c r="B7" s="33" t="s">
        <v>56</v>
      </c>
      <c r="C7" s="36">
        <f>'4 кв.'!B59</f>
        <v>104326.83</v>
      </c>
      <c r="D7" s="54"/>
    </row>
    <row r="8" spans="1:5" ht="15.75" x14ac:dyDescent="0.25">
      <c r="A8" s="13"/>
      <c r="B8" s="2" t="s">
        <v>57</v>
      </c>
      <c r="C8" s="36">
        <f>'4 кв.'!B60</f>
        <v>105741.67</v>
      </c>
      <c r="D8" s="54"/>
    </row>
    <row r="9" spans="1:5" ht="15.75" x14ac:dyDescent="0.25">
      <c r="A9" s="73"/>
      <c r="B9" s="93" t="str">
        <f>'3 кв.'!A61</f>
        <v>корректировка отчета согл.справки за 2015г.</v>
      </c>
      <c r="C9" s="36">
        <v>17031.71</v>
      </c>
      <c r="D9" s="54"/>
    </row>
    <row r="10" spans="1:5" ht="15.75" x14ac:dyDescent="0.25">
      <c r="A10" s="13"/>
      <c r="B10" s="33" t="s">
        <v>80</v>
      </c>
      <c r="C10" s="55">
        <f>SUM(C8:C9)</f>
        <v>122773.38</v>
      </c>
      <c r="D10" s="52"/>
    </row>
    <row r="11" spans="1:5" ht="15.75" x14ac:dyDescent="0.25">
      <c r="A11" s="1"/>
      <c r="B11" s="89"/>
      <c r="C11" s="89"/>
      <c r="D11" s="54"/>
    </row>
    <row r="12" spans="1:5" ht="15.75" x14ac:dyDescent="0.25">
      <c r="A12" s="56" t="s">
        <v>81</v>
      </c>
      <c r="B12" s="57" t="s">
        <v>43</v>
      </c>
      <c r="C12" s="36">
        <f>'1 кв.'!E37+'2 кв.'!E37+'3 кв.'!E37+'4 кв.'!E37</f>
        <v>1095.1299999999999</v>
      </c>
      <c r="D12" s="54"/>
    </row>
    <row r="13" spans="1:5" ht="15.75" x14ac:dyDescent="0.25">
      <c r="A13" s="1"/>
      <c r="B13" s="57" t="s">
        <v>82</v>
      </c>
      <c r="C13" s="36">
        <f>E26+E27</f>
        <v>4081.7400000000002</v>
      </c>
      <c r="D13" s="54"/>
      <c r="E13" s="58"/>
    </row>
    <row r="14" spans="1:5" ht="15.75" x14ac:dyDescent="0.25">
      <c r="B14" s="59" t="s">
        <v>4</v>
      </c>
      <c r="C14" s="36">
        <f>'1 кв.'!E28+'2 кв.'!E28+'3 кв.'!E28+'4 кв.'!E28</f>
        <v>7211.6909999999989</v>
      </c>
      <c r="D14" s="54"/>
    </row>
    <row r="15" spans="1:5" ht="15.75" x14ac:dyDescent="0.25">
      <c r="A15" s="56"/>
      <c r="B15" s="59" t="s">
        <v>24</v>
      </c>
      <c r="C15" s="36">
        <f>'1 кв.'!E29+'2 кв.'!E29+'3 кв.'!E29+'4 кв.'!E29</f>
        <v>13430.285999999998</v>
      </c>
      <c r="D15" s="54"/>
    </row>
    <row r="16" spans="1:5" ht="15.75" x14ac:dyDescent="0.25">
      <c r="A16" s="56"/>
      <c r="B16" s="59" t="s">
        <v>29</v>
      </c>
      <c r="C16" s="36">
        <f>'1 кв.'!E30+'2 кв.'!E30+'3 кв.'!E30+'4 кв.'!E30</f>
        <v>11937.761999999999</v>
      </c>
      <c r="D16" s="54"/>
    </row>
    <row r="17" spans="1:5" ht="15.75" x14ac:dyDescent="0.25">
      <c r="A17" s="56"/>
      <c r="B17" s="59" t="s">
        <v>30</v>
      </c>
      <c r="C17" s="36">
        <f>'1 кв.'!E31+'2 кв.'!E31+'3 кв.'!E31+'4 кв.'!E31</f>
        <v>8997.2549999999992</v>
      </c>
      <c r="D17" s="54"/>
    </row>
    <row r="18" spans="1:5" ht="15.75" x14ac:dyDescent="0.25">
      <c r="A18" s="56"/>
      <c r="B18" s="59" t="s">
        <v>83</v>
      </c>
      <c r="C18" s="36">
        <f>'1 кв.'!E32+'2 кв.'!E32+'3 кв.'!E32+'4 кв.'!E32</f>
        <v>1550.7719999999999</v>
      </c>
      <c r="D18" s="54"/>
    </row>
    <row r="19" spans="1:5" ht="15.75" x14ac:dyDescent="0.25">
      <c r="A19" s="56"/>
      <c r="B19" s="59" t="s">
        <v>84</v>
      </c>
      <c r="C19" s="36">
        <f>'1 кв.'!E33+'2 кв.'!E33+'3 кв.'!E33+'4 кв.'!E33</f>
        <v>2633.31</v>
      </c>
      <c r="D19" s="54"/>
    </row>
    <row r="20" spans="1:5" ht="15.75" x14ac:dyDescent="0.25">
      <c r="A20" s="56"/>
      <c r="B20" s="59" t="s">
        <v>85</v>
      </c>
      <c r="C20" s="36">
        <f>'1 кв.'!E34+'2 кв.'!E34+'3 кв.'!E34+'4 кв.'!E34</f>
        <v>0</v>
      </c>
      <c r="D20" s="54"/>
    </row>
    <row r="21" spans="1:5" ht="15.75" x14ac:dyDescent="0.25">
      <c r="A21" s="56"/>
      <c r="B21" s="59" t="s">
        <v>28</v>
      </c>
      <c r="C21" s="36">
        <f>'1 кв.'!E35+'2 кв.'!E35+'3 кв.'!E35+'4 кв.'!E35</f>
        <v>10213.685999999998</v>
      </c>
      <c r="D21" s="54"/>
    </row>
    <row r="22" spans="1:5" ht="15.75" x14ac:dyDescent="0.25">
      <c r="A22" s="56"/>
      <c r="B22" s="59" t="s">
        <v>86</v>
      </c>
      <c r="C22" s="36">
        <f>'1 кв.'!E36+'2 кв.'!E36+'3 кв.'!E36+'4 кв.'!E36</f>
        <v>14543.657999999999</v>
      </c>
      <c r="D22" s="54"/>
    </row>
    <row r="23" spans="1:5" ht="15.75" x14ac:dyDescent="0.25">
      <c r="A23" s="1"/>
      <c r="B23" s="53" t="s">
        <v>87</v>
      </c>
      <c r="C23" s="35">
        <f>SUM(C12:C22)</f>
        <v>75695.289999999979</v>
      </c>
      <c r="D23" s="54"/>
      <c r="E23" s="58"/>
    </row>
    <row r="24" spans="1:5" ht="15.75" x14ac:dyDescent="0.25">
      <c r="A24" s="1"/>
      <c r="B24" s="60" t="s">
        <v>88</v>
      </c>
      <c r="C24" s="35">
        <f>C6+C10-C23</f>
        <v>9152.6400000000285</v>
      </c>
      <c r="D24" s="54"/>
    </row>
    <row r="25" spans="1:5" s="63" customFormat="1" ht="30" x14ac:dyDescent="0.25">
      <c r="A25" s="12"/>
      <c r="B25" s="61" t="s">
        <v>89</v>
      </c>
      <c r="C25" s="3" t="s">
        <v>90</v>
      </c>
      <c r="D25" s="62"/>
    </row>
    <row r="26" spans="1:5" s="63" customFormat="1" ht="15.75" x14ac:dyDescent="0.25">
      <c r="A26" s="72" t="s">
        <v>95</v>
      </c>
      <c r="B26" s="65" t="s">
        <v>94</v>
      </c>
      <c r="C26" s="66">
        <v>4</v>
      </c>
      <c r="D26" s="62"/>
      <c r="E26" s="63">
        <f>12*118.42</f>
        <v>1421.04</v>
      </c>
    </row>
    <row r="27" spans="1:5" ht="15.75" x14ac:dyDescent="0.25">
      <c r="A27" s="72" t="s">
        <v>96</v>
      </c>
      <c r="B27" s="65" t="s">
        <v>41</v>
      </c>
      <c r="C27" s="66">
        <v>8</v>
      </c>
      <c r="D27" s="54"/>
      <c r="E27" s="63">
        <f>21*126.7</f>
        <v>2660.7000000000003</v>
      </c>
    </row>
    <row r="28" spans="1:5" ht="15.75" x14ac:dyDescent="0.25">
      <c r="A28" s="72" t="s">
        <v>49</v>
      </c>
      <c r="B28" s="65" t="s">
        <v>41</v>
      </c>
      <c r="C28" s="66">
        <v>4</v>
      </c>
      <c r="D28" s="54"/>
      <c r="E28" s="63"/>
    </row>
    <row r="29" spans="1:5" ht="15.75" x14ac:dyDescent="0.25">
      <c r="A29" s="72" t="s">
        <v>64</v>
      </c>
      <c r="B29" s="65" t="s">
        <v>63</v>
      </c>
      <c r="C29" s="66">
        <v>1</v>
      </c>
      <c r="D29" s="54"/>
      <c r="E29" s="63"/>
    </row>
    <row r="30" spans="1:5" ht="15.75" x14ac:dyDescent="0.25">
      <c r="A30" s="64" t="s">
        <v>75</v>
      </c>
      <c r="B30" s="65" t="s">
        <v>74</v>
      </c>
      <c r="C30" s="66">
        <v>16</v>
      </c>
      <c r="D30" s="54"/>
      <c r="E30" s="63"/>
    </row>
    <row r="31" spans="1:5" ht="15.75" x14ac:dyDescent="0.25">
      <c r="A31" s="3"/>
      <c r="B31" s="50"/>
      <c r="C31" s="64"/>
      <c r="D31" s="54"/>
    </row>
    <row r="32" spans="1:5" s="71" customFormat="1" ht="15.75" x14ac:dyDescent="0.25">
      <c r="A32" s="67"/>
      <c r="B32" s="68" t="s">
        <v>91</v>
      </c>
      <c r="C32" s="69">
        <f>SUM(C26:C31)</f>
        <v>33</v>
      </c>
      <c r="D32" s="70"/>
    </row>
    <row r="33" spans="1:4" ht="15.75" x14ac:dyDescent="0.25">
      <c r="A33" s="1"/>
      <c r="B33" s="53"/>
      <c r="C33" s="53"/>
      <c r="D33" s="54"/>
    </row>
    <row r="34" spans="1:4" ht="15.75" x14ac:dyDescent="0.25">
      <c r="A34" s="53" t="s">
        <v>92</v>
      </c>
      <c r="C34" s="53"/>
      <c r="D34" s="54"/>
    </row>
    <row r="35" spans="1:4" ht="15.75" x14ac:dyDescent="0.25">
      <c r="A35" s="1"/>
      <c r="B35" s="53"/>
      <c r="C35" s="53"/>
      <c r="D35" s="54"/>
    </row>
    <row r="36" spans="1:4" ht="15.75" x14ac:dyDescent="0.25">
      <c r="A36" s="1"/>
      <c r="B36" s="53"/>
      <c r="C36" s="53"/>
      <c r="D36" s="54"/>
    </row>
    <row r="37" spans="1:4" ht="15.75" x14ac:dyDescent="0.25">
      <c r="A37" s="1"/>
      <c r="B37" s="53"/>
      <c r="C37" s="53"/>
      <c r="D37" s="54"/>
    </row>
    <row r="38" spans="1:4" ht="15.75" x14ac:dyDescent="0.25">
      <c r="A38" s="1"/>
      <c r="B38" s="53"/>
      <c r="C38" s="53"/>
      <c r="D38" s="54"/>
    </row>
    <row r="39" spans="1:4" ht="15.75" x14ac:dyDescent="0.25">
      <c r="A39" s="1"/>
      <c r="B39" s="53"/>
      <c r="C39" s="53"/>
      <c r="D39" s="54"/>
    </row>
    <row r="40" spans="1:4" ht="15.75" x14ac:dyDescent="0.25">
      <c r="A40" s="1"/>
      <c r="B40" s="53"/>
      <c r="C40" s="53"/>
      <c r="D40" s="54"/>
    </row>
    <row r="41" spans="1:4" ht="15.75" x14ac:dyDescent="0.25">
      <c r="A41" s="1"/>
      <c r="B41" s="53"/>
      <c r="C41" s="53"/>
      <c r="D41" s="54"/>
    </row>
    <row r="42" spans="1:4" ht="15.75" x14ac:dyDescent="0.25">
      <c r="A42" s="1"/>
      <c r="B42" s="53"/>
      <c r="C42" s="53"/>
      <c r="D42" s="54"/>
    </row>
    <row r="43" spans="1:4" ht="15.75" x14ac:dyDescent="0.25">
      <c r="A43" s="1"/>
      <c r="B43" s="53"/>
      <c r="C43" s="53"/>
      <c r="D43" s="54"/>
    </row>
    <row r="44" spans="1:4" ht="15.75" x14ac:dyDescent="0.25">
      <c r="A44" s="1"/>
      <c r="B44" s="53"/>
      <c r="C44" s="53"/>
      <c r="D44" s="54"/>
    </row>
    <row r="45" spans="1:4" ht="15.75" x14ac:dyDescent="0.25">
      <c r="A45" s="1"/>
      <c r="B45" s="53"/>
      <c r="C45" s="53"/>
      <c r="D45" s="54"/>
    </row>
    <row r="46" spans="1:4" ht="15.75" x14ac:dyDescent="0.25">
      <c r="A46" s="1"/>
      <c r="B46" s="53"/>
      <c r="C46" s="53"/>
      <c r="D46" s="54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2017-01-31T08:22:23Z</dcterms:modified>
</cp:coreProperties>
</file>