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кв.'!$A$93</definedName>
    <definedName name="_edn2" localSheetId="0">'1 кв.'!$A$95</definedName>
    <definedName name="_edn3" localSheetId="0">'1 кв.'!$A$96</definedName>
    <definedName name="_edn4" localSheetId="0">'1 кв.'!$A$97</definedName>
    <definedName name="_ednref1" localSheetId="0">'1 кв.'!#REF!</definedName>
    <definedName name="_ednref2" localSheetId="0">'1 кв.'!$A$66</definedName>
    <definedName name="_ednref3" localSheetId="0">'1 кв.'!$D$65</definedName>
    <definedName name="_ednref4" localSheetId="0">'1 кв.'!$D$66</definedName>
    <definedName name="_xlnm.Print_Area" localSheetId="0">'1 кв.'!$A$1:$E$65</definedName>
    <definedName name="_xlnm.Print_Area" localSheetId="1">'2 кв.'!$A$1:$E$81</definedName>
    <definedName name="_xlnm.Print_Area" localSheetId="2">'3 кв.'!$A$1:$E$71</definedName>
    <definedName name="_xlnm.Print_Area" localSheetId="3">'4 кв.'!$A$1:$E$67</definedName>
    <definedName name="_xlnm.Print_Area" localSheetId="4">'годовой отчет'!$A$1:$C$74</definedName>
  </definedNames>
  <calcPr calcId="145621"/>
</workbook>
</file>

<file path=xl/calcChain.xml><?xml version="1.0" encoding="utf-8"?>
<calcChain xmlns="http://schemas.openxmlformats.org/spreadsheetml/2006/main">
  <c r="E40" i="2" l="1"/>
  <c r="C27" i="5"/>
  <c r="C72" i="5"/>
  <c r="C23" i="5" l="1"/>
  <c r="C13" i="5" l="1"/>
  <c r="E45" i="5"/>
  <c r="E31" i="5"/>
  <c r="C14" i="5" s="1"/>
  <c r="C24" i="5"/>
  <c r="C10" i="5"/>
  <c r="C9" i="5"/>
  <c r="C8" i="5"/>
  <c r="C11" i="5" s="1"/>
  <c r="C7" i="5"/>
  <c r="C6" i="5"/>
  <c r="E44" i="4"/>
  <c r="E43" i="4"/>
  <c r="E42" i="4"/>
  <c r="E41" i="4"/>
  <c r="E34" i="4"/>
  <c r="C21" i="5" s="1"/>
  <c r="E28" i="4"/>
  <c r="C15" i="5" s="1"/>
  <c r="F26" i="4"/>
  <c r="E39" i="4" s="1"/>
  <c r="C26" i="5" s="1"/>
  <c r="E14" i="5" l="1"/>
  <c r="E32" i="4"/>
  <c r="C19" i="5" s="1"/>
  <c r="E38" i="4"/>
  <c r="C25" i="5" s="1"/>
  <c r="E31" i="4"/>
  <c r="C18" i="5" s="1"/>
  <c r="E30" i="4"/>
  <c r="C17" i="5" s="1"/>
  <c r="E29" i="4"/>
  <c r="C16" i="5" s="1"/>
  <c r="E33" i="4"/>
  <c r="C20" i="5" s="1"/>
  <c r="E35" i="4"/>
  <c r="C28" i="5" l="1"/>
  <c r="C29" i="5" s="1"/>
  <c r="E46" i="4"/>
  <c r="C22" i="5"/>
  <c r="E50" i="3"/>
  <c r="E44" i="3" l="1"/>
  <c r="E46" i="3"/>
  <c r="E48" i="3" l="1"/>
  <c r="E47" i="3"/>
  <c r="E45" i="3"/>
  <c r="E43" i="3"/>
  <c r="E42" i="3"/>
  <c r="E41" i="3"/>
  <c r="E32" i="3"/>
  <c r="E28" i="3"/>
  <c r="F26" i="3"/>
  <c r="E39" i="3" s="1"/>
  <c r="E30" i="3" l="1"/>
  <c r="E34" i="3"/>
  <c r="E29" i="3"/>
  <c r="E31" i="3"/>
  <c r="E33" i="3"/>
  <c r="E35" i="3"/>
  <c r="E38" i="3"/>
  <c r="H29" i="2"/>
  <c r="H30" i="2"/>
  <c r="H31" i="2"/>
  <c r="H32" i="2"/>
  <c r="H33" i="2"/>
  <c r="H34" i="2"/>
  <c r="H35" i="2"/>
  <c r="H36" i="2"/>
  <c r="H37" i="2"/>
  <c r="H38" i="2"/>
  <c r="H39" i="2"/>
  <c r="H28" i="2"/>
  <c r="G41" i="2"/>
  <c r="G40" i="2"/>
  <c r="B79" i="2"/>
  <c r="E54" i="2" l="1"/>
  <c r="E49" i="2"/>
  <c r="E42" i="2"/>
  <c r="E43" i="2"/>
  <c r="E44" i="2"/>
  <c r="E45" i="2"/>
  <c r="E46" i="2"/>
  <c r="E47" i="2"/>
  <c r="E48" i="2"/>
  <c r="E50" i="2"/>
  <c r="E51" i="2"/>
  <c r="E52" i="2"/>
  <c r="E53" i="2"/>
  <c r="E55" i="2"/>
  <c r="E56" i="2"/>
  <c r="E41" i="2"/>
  <c r="F26" i="2"/>
  <c r="E39" i="2" s="1"/>
  <c r="E30" i="2" l="1"/>
  <c r="E34" i="2"/>
  <c r="E28" i="2"/>
  <c r="E32" i="2"/>
  <c r="E38" i="2"/>
  <c r="E29" i="2"/>
  <c r="E31" i="2"/>
  <c r="E33" i="2"/>
  <c r="E35" i="2"/>
  <c r="E51" i="1"/>
  <c r="E50" i="1"/>
  <c r="E49" i="1"/>
  <c r="E48" i="1"/>
  <c r="E47" i="1"/>
  <c r="E46" i="1"/>
  <c r="E45" i="1"/>
  <c r="E44" i="1"/>
  <c r="E43" i="1"/>
  <c r="E42" i="1"/>
  <c r="E41" i="1"/>
  <c r="E60" i="2" l="1"/>
  <c r="F26" i="1"/>
  <c r="E28" i="5" l="1"/>
  <c r="B67" i="4"/>
  <c r="B80" i="2"/>
  <c r="B71" i="3"/>
  <c r="E39" i="1"/>
  <c r="E38" i="1"/>
  <c r="E34" i="1"/>
  <c r="E33" i="1"/>
  <c r="E32" i="1" l="1"/>
  <c r="E31" i="1"/>
  <c r="E30" i="1"/>
  <c r="E29" i="1"/>
  <c r="E35" i="1" l="1"/>
  <c r="E28" i="1"/>
  <c r="E52" i="1" s="1"/>
</calcChain>
</file>

<file path=xl/sharedStrings.xml><?xml version="1.0" encoding="utf-8"?>
<sst xmlns="http://schemas.openxmlformats.org/spreadsheetml/2006/main" count="529" uniqueCount="162">
  <si>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</si>
  <si>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</si>
  <si>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</si>
  <si>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</si>
  <si>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</si>
  <si>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</si>
  <si>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</si>
  <si>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</si>
  <si>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</si>
  <si>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</si>
  <si>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</si>
  <si>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</si>
  <si>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</si>
  <si>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</si>
  <si>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</si>
  <si>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</si>
  <si>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</si>
  <si>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</si>
  <si>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</si>
  <si>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</si>
  <si>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</si>
  <si>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</si>
  <si>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</si>
  <si>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</si>
  <si>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</si>
  <si>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</si>
  <si>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</si>
  <si>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</si>
  <si>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</si>
  <si>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</si>
  <si>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</si>
  <si>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</si>
  <si>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</si>
  <si>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</si>
  <si>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</si>
  <si>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</si>
  <si>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</si>
  <si>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</si>
  <si>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</si>
  <si>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</si>
  <si>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</si>
  <si>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</si>
  <si>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</si>
  <si>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</si>
  <si>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Свердлова, д. 31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</si>
  <si>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Антоненкова Александра Владимировича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</si>
  <si>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№22 от 10.03.2015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</si>
  <si>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</si>
  <si>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</si>
  <si>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</si>
  <si>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</si>
  <si>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</si>
  <si>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Итого расходов:</t>
  </si>
  <si>
    <t>Закрепление щитка 2 под.3 эт (кв.25)</t>
  </si>
  <si>
    <t xml:space="preserve">Изготовление скамеек, покраска досок на лавочки </t>
  </si>
  <si>
    <t>Устранение неисправности в эл.щите (кв22)</t>
  </si>
  <si>
    <t>Демонтаж козырьков, навеса в подъезде №3</t>
  </si>
  <si>
    <t xml:space="preserve">Очистка подвалов, вынос мусора с погрузкой </t>
  </si>
  <si>
    <t>Спуск воздуха с пол.сушителя (кв.53)</t>
  </si>
  <si>
    <t>Изготовление, монтаж отливов, устройство мягкой кровли (кв.58)</t>
  </si>
  <si>
    <t>Ремонт входной двери, регулировка доводчика (кв.58)</t>
  </si>
  <si>
    <t>Очистка подвала от мусора</t>
  </si>
  <si>
    <t>Ремонт козырьков над подъездами(кв.58)</t>
  </si>
  <si>
    <t>Ремонт входных дверей 1 под.</t>
  </si>
  <si>
    <t>январь</t>
  </si>
  <si>
    <t>февраль</t>
  </si>
  <si>
    <t>март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</si>
  <si>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</si>
  <si>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девятнадцать  тысяч пять ( прописью) рублей 03 копейки.</t>
    </r>
  </si>
  <si>
    <t>Исполнитель - ООО ЖКХ "Локомотив", в лице директора  Шевченко Г. А.</t>
  </si>
  <si>
    <t>Заказчик - Собственники МКД, в лице председателя совета МКД Антоненко А.В.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</si>
  <si>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</si>
  <si>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</si>
  <si>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 xml:space="preserve">осмотр кровли на предмет протекания </t>
  </si>
  <si>
    <t>ремонт межпан.швов (кв.58)</t>
  </si>
  <si>
    <t>монтаж панелей конт.площадки</t>
  </si>
  <si>
    <t>Изготовление крыши на песочницу</t>
  </si>
  <si>
    <t>Замена участка трубы на плети отопления, замена ножки стояка отопления</t>
  </si>
  <si>
    <t>Заделка швов вокруг балкона (кв.58)</t>
  </si>
  <si>
    <t>Ремонт почтового ящика (кв.78)</t>
  </si>
  <si>
    <t>Устройство кровли на козырьке (кв.65)</t>
  </si>
  <si>
    <t>Заделка оконного откоса (кв.58)</t>
  </si>
  <si>
    <t xml:space="preserve">Покраска песочницы </t>
  </si>
  <si>
    <t xml:space="preserve">изготовление скруток для отопления </t>
  </si>
  <si>
    <t>Замена задвижки крыловой на узле отопления (кв.58)</t>
  </si>
  <si>
    <t>Замена сцепок на стояках отопления (кв.58)</t>
  </si>
  <si>
    <t>Штукатурка швов (кв.75)</t>
  </si>
  <si>
    <t>Осмотр течи по заявке (кв.49)</t>
  </si>
  <si>
    <t>апрель</t>
  </si>
  <si>
    <t>май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</si>
  <si>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</si>
  <si>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</si>
  <si>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</si>
  <si>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</si>
  <si>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</si>
  <si>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</si>
  <si>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</si>
  <si>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Ремонт КНС по смете</t>
  </si>
  <si>
    <t>Масленица</t>
  </si>
  <si>
    <r>
      <t xml:space="preserve">именуемый в дальнейшем "Заказчик", в лице  </t>
    </r>
    <r>
      <rPr>
        <b/>
        <u/>
        <sz val="10"/>
        <color theme="1"/>
        <rFont val="Times New Roman"/>
        <family val="1"/>
        <charset val="204"/>
      </rPr>
      <t>Антоненкова Александра Владимировича</t>
    </r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</si>
  <si>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№58,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№22 от 10.03.2015 г.</t>
    </r>
  </si>
  <si>
    <r>
      <t xml:space="preserve">с одной стороны, и </t>
    </r>
    <r>
      <rPr>
        <b/>
        <u/>
        <sz val="10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</si>
  <si>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</si>
  <si>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"/>
        <color theme="1"/>
        <rFont val="Times New Roman"/>
        <family val="1"/>
        <charset val="204"/>
      </rPr>
      <t xml:space="preserve">устава </t>
    </r>
    <r>
      <rPr>
        <sz val="10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</si>
  <si>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"/>
        <color theme="1"/>
        <rFont val="Times New Roman"/>
        <family val="1"/>
        <charset val="204"/>
      </rPr>
      <t>№23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</si>
  <si>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"/>
        <color theme="1"/>
        <rFont val="Times New Roman"/>
        <family val="1"/>
        <charset val="204"/>
      </rPr>
      <t xml:space="preserve"> №31</t>
    </r>
    <r>
      <rPr>
        <sz val="10"/>
        <color theme="1"/>
        <rFont val="Times New Roman"/>
        <family val="1"/>
        <charset val="204"/>
      </rPr>
      <t>, расположенном по адресу:</t>
    </r>
    <r>
      <rPr>
        <u/>
        <sz val="10"/>
        <color theme="1"/>
        <rFont val="Times New Roman"/>
        <family val="1"/>
        <charset val="204"/>
      </rPr>
      <t xml:space="preserve"> г. Россошь, ул. Свердлова</t>
    </r>
  </si>
  <si>
    <r>
      <t xml:space="preserve">           2. Всего за период с</t>
    </r>
    <r>
      <rPr>
        <u/>
        <sz val="10"/>
        <color theme="1"/>
        <rFont val="Times New Roman"/>
        <family val="1"/>
        <charset val="204"/>
      </rPr>
      <t xml:space="preserve"> "01" 04 2016 г</t>
    </r>
    <r>
      <rPr>
        <sz val="10"/>
        <color theme="1"/>
        <rFont val="Times New Roman"/>
        <family val="1"/>
        <charset val="204"/>
      </rPr>
      <t>. по "</t>
    </r>
    <r>
      <rPr>
        <u/>
        <sz val="10"/>
        <color theme="1"/>
        <rFont val="Times New Roman"/>
        <family val="1"/>
        <charset val="204"/>
      </rPr>
      <t>30" 06 2016 г.</t>
    </r>
    <r>
      <rPr>
        <sz val="10"/>
        <color theme="1"/>
        <rFont val="Times New Roman"/>
        <family val="1"/>
        <charset val="204"/>
      </rPr>
      <t xml:space="preserve"> выполнено работ (оказано услуг) на общую сумму сто семьдесят тысяч двести пятьдесят четыре (прописью) рубля 05 копеек.</t>
    </r>
  </si>
  <si>
    <t>Заказчик - Собственники МКД, в лице председателя совета МКД Антоненкова А.В.</t>
  </si>
  <si>
    <t>Покраска труб отопления (кв.58)</t>
  </si>
  <si>
    <t>"30" 09  2016 г.</t>
  </si>
  <si>
    <t>Обследование квартиры на протекание (кв.55)</t>
  </si>
  <si>
    <t>Осмотр, чистка подвалов от мусора подъзд 2 (кв.23)</t>
  </si>
  <si>
    <t>Прочистка вент каналов (кв.23)</t>
  </si>
  <si>
    <t>Заделка технического отверстия в подвале (кв.23)</t>
  </si>
  <si>
    <t>Обследование кровли на протекание (кв.38)</t>
  </si>
  <si>
    <t>Устройство отливов, ремонт кровли (кв.58)</t>
  </si>
  <si>
    <t>Устранение течи кровли (кв.58)</t>
  </si>
  <si>
    <t xml:space="preserve">Обследование протеканий балконов </t>
  </si>
  <si>
    <t>3 квартал</t>
  </si>
  <si>
    <t>июль</t>
  </si>
  <si>
    <t>август</t>
  </si>
  <si>
    <t>сентябрь</t>
  </si>
  <si>
    <t xml:space="preserve">не жилые помещения </t>
  </si>
  <si>
    <t>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</si>
  <si>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сорок восемь тысяч пятьсот восемьдесят семь рублей 55 копеек.</t>
    </r>
  </si>
  <si>
    <t>"31" 12  2016 г.</t>
  </si>
  <si>
    <r>
      <t xml:space="preserve">именуемый в дальнейшем "Заказчик", в лице  </t>
    </r>
    <r>
      <rPr>
        <b/>
        <u/>
        <sz val="12"/>
        <color theme="1"/>
        <rFont val="Times New Roman"/>
        <family val="1"/>
        <charset val="204"/>
      </rPr>
      <t>Антоненкова Александра Владимировича</t>
    </r>
  </si>
  <si>
    <r>
      <t xml:space="preserve">являющегося собственником квартиры </t>
    </r>
    <r>
      <rPr>
        <u/>
        <sz val="12"/>
        <color theme="1"/>
        <rFont val="Times New Roman"/>
        <family val="1"/>
        <charset val="204"/>
      </rPr>
      <t xml:space="preserve">№58, </t>
    </r>
    <r>
      <rPr>
        <sz val="12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2"/>
        <color theme="1"/>
        <rFont val="Times New Roman"/>
        <family val="1"/>
        <charset val="204"/>
      </rPr>
      <t>протокола общего собрания собственников №22 от 10.03.2015 г.</t>
    </r>
  </si>
  <si>
    <r>
      <t xml:space="preserve">с одной стороны, и </t>
    </r>
    <r>
      <rPr>
        <b/>
        <u/>
        <sz val="12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</si>
  <si>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2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</si>
  <si>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2"/>
        <color theme="1"/>
        <rFont val="Times New Roman"/>
        <family val="1"/>
        <charset val="204"/>
      </rPr>
      <t xml:space="preserve">устава </t>
    </r>
    <r>
      <rPr>
        <sz val="12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</si>
  <si>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2"/>
        <color theme="1"/>
        <rFont val="Times New Roman"/>
        <family val="1"/>
        <charset val="204"/>
      </rPr>
      <t>№23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</si>
  <si>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2"/>
        <color theme="1"/>
        <rFont val="Times New Roman"/>
        <family val="1"/>
        <charset val="204"/>
      </rPr>
      <t xml:space="preserve"> №31</t>
    </r>
    <r>
      <rPr>
        <sz val="12"/>
        <color theme="1"/>
        <rFont val="Times New Roman"/>
        <family val="1"/>
        <charset val="204"/>
      </rPr>
      <t>, расположенном по адресу:</t>
    </r>
    <r>
      <rPr>
        <u/>
        <sz val="12"/>
        <color theme="1"/>
        <rFont val="Times New Roman"/>
        <family val="1"/>
        <charset val="204"/>
      </rPr>
      <t xml:space="preserve"> г. Россошь, ул. Свердлова</t>
    </r>
  </si>
  <si>
    <t>в декабре не убирали берем 2 месяца</t>
  </si>
  <si>
    <t>4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</si>
  <si>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</si>
  <si>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</si>
  <si>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</si>
  <si>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</si>
  <si>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</si>
  <si>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</si>
  <si>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</si>
  <si>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</si>
  <si>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</si>
  <si>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</si>
  <si>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</si>
  <si>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</si>
  <si>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</si>
  <si>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</si>
  <si>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</si>
  <si>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</si>
  <si>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Свердлова, 31</t>
  </si>
  <si>
    <t>ремонт балконной плиты (кв.58)</t>
  </si>
  <si>
    <t>утепление трубопроводов отопления в подвале Д54-180м, Д76-60м</t>
  </si>
  <si>
    <t>Уборка подвала (кв.58)</t>
  </si>
  <si>
    <t>Ремонт мягкой кровли (кв.40)</t>
  </si>
  <si>
    <t>октябрь</t>
  </si>
  <si>
    <t>ноябрь</t>
  </si>
  <si>
    <t>декабрь</t>
  </si>
  <si>
    <t>Ремонт КНС по смет</t>
  </si>
  <si>
    <t>Работы по смете</t>
  </si>
  <si>
    <r>
      <t xml:space="preserve">           2. Всего за период с</t>
    </r>
    <r>
      <rPr>
        <u/>
        <sz val="12"/>
        <color theme="1"/>
        <rFont val="Times New Roman"/>
        <family val="1"/>
        <charset val="204"/>
      </rPr>
      <t xml:space="preserve"> "01" 10 2016 г</t>
    </r>
    <r>
      <rPr>
        <sz val="12"/>
        <color theme="1"/>
        <rFont val="Times New Roman"/>
        <family val="1"/>
        <charset val="204"/>
      </rPr>
      <t>. по "</t>
    </r>
    <r>
      <rPr>
        <u/>
        <sz val="12"/>
        <color theme="1"/>
        <rFont val="Times New Roman"/>
        <family val="1"/>
        <charset val="204"/>
      </rPr>
      <t>31" 12 2016 г.</t>
    </r>
    <r>
      <rPr>
        <sz val="12"/>
        <color theme="1"/>
        <rFont val="Times New Roman"/>
        <family val="1"/>
        <charset val="204"/>
      </rPr>
      <t xml:space="preserve"> выполнено работ (оказано услуг) на общую сумму сто двадцать две тысячи четыреста сорок девять рублей 53 копейки.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</si>
</sst>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8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0" xfId="0" applyNumberFormat="1" applyFont="1"/>
    <xf numFmtId="0" fontId="2" fillId="0" borderId="3" xfId="0" applyFont="1" applyBorder="1" applyAlignment="1">
      <alignment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0" borderId="8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vertical="center" wrapText="1"/>
    </xf>
    <xf numFmtId="43" fontId="11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/>
    <xf numFmtId="164" fontId="11" fillId="0" borderId="0" xfId="1" applyNumberFormat="1" applyFont="1"/>
    <xf numFmtId="0" fontId="2" fillId="0" borderId="0" xfId="0" applyFont="1" applyAlignment="1"/>
    <xf numFmtId="164" fontId="2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3" fontId="4" fillId="0" borderId="0" xfId="0" applyNumberFormat="1" applyFont="1"/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0" xfId="0" applyNumberFormat="1" applyFont="1"/>
    <xf numFmtId="0" fontId="17" fillId="0" borderId="8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/>
    <xf numFmtId="164" fontId="9" fillId="0" borderId="0" xfId="1" applyNumberFormat="1" applyFont="1"/>
    <xf numFmtId="0" fontId="3" fillId="0" borderId="0" xfId="0" applyFont="1" applyAlignment="1"/>
    <xf numFmtId="164" fontId="3" fillId="0" borderId="0" xfId="1" applyNumberFormat="1" applyFont="1"/>
    <xf numFmtId="0" fontId="18" fillId="0" borderId="0" xfId="0" applyFont="1" applyAlignment="1"/>
    <xf numFmtId="4" fontId="18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9" fillId="0" borderId="0" xfId="0" applyFont="1"/>
    <xf numFmtId="0" fontId="12" fillId="0" borderId="0" xfId="0" applyFont="1" applyBorder="1" applyAlignment="1">
      <alignment horizontal="center" vertical="center"/>
    </xf>
    <xf numFmtId="43" fontId="0" fillId="0" borderId="0" xfId="0" applyNumberFormat="1"/>
    <xf numFmtId="164" fontId="8" fillId="0" borderId="0" xfId="1" applyNumberFormat="1" applyFont="1"/>
    <xf numFmtId="164" fontId="4" fillId="0" borderId="0" xfId="1" applyNumberFormat="1" applyFont="1"/>
    <xf numFmtId="164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45" zoomScaleNormal="100" zoomScaleSheetLayoutView="100" workbookViewId="0">
      <selection activeCell="E41" sqref="E41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108" t="s">
        <v>12</v>
      </c>
      <c r="B1" s="108"/>
      <c r="C1" s="108"/>
      <c r="D1" s="108"/>
      <c r="E1" s="108"/>
    </row>
    <row r="2" spans="1:5" ht="32.25" customHeight="1" x14ac:dyDescent="0.3">
      <c r="A2" s="106" t="s">
        <v>13</v>
      </c>
      <c r="B2" s="107"/>
      <c r="C2" s="107"/>
      <c r="D2" s="107"/>
      <c r="E2" s="10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111" t="s">
        <v>15</v>
      </c>
      <c r="E4" s="11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105" t="s">
        <v>0</v>
      </c>
      <c r="B6" s="105"/>
      <c r="C6" s="105"/>
      <c r="D6" s="105"/>
      <c r="E6" s="105"/>
    </row>
    <row r="7" spans="1:5" x14ac:dyDescent="0.25">
      <c r="A7" s="109" t="s">
        <v>44</v>
      </c>
      <c r="B7" s="109"/>
      <c r="C7" s="109"/>
      <c r="D7" s="109"/>
      <c r="E7" s="109"/>
    </row>
    <row r="8" spans="1:5" x14ac:dyDescent="0.25">
      <c r="A8" s="110" t="s">
        <v>1</v>
      </c>
      <c r="B8" s="110"/>
      <c r="C8" s="110"/>
      <c r="D8" s="110"/>
      <c r="E8" s="110"/>
    </row>
    <row r="9" spans="1:5" ht="7.5" customHeight="1" x14ac:dyDescent="0.25">
      <c r="A9" s="104"/>
      <c r="B9" s="104"/>
      <c r="C9" s="104"/>
      <c r="D9" s="104"/>
      <c r="E9" s="104"/>
    </row>
    <row r="10" spans="1:5" x14ac:dyDescent="0.25">
      <c r="A10" s="105" t="s">
        <v>45</v>
      </c>
      <c r="B10" s="105"/>
      <c r="C10" s="105"/>
      <c r="D10" s="105"/>
      <c r="E10" s="105"/>
    </row>
    <row r="11" spans="1:5" ht="22.5" customHeight="1" x14ac:dyDescent="0.25">
      <c r="A11" s="112" t="s">
        <v>16</v>
      </c>
      <c r="B11" s="113"/>
      <c r="C11" s="113"/>
      <c r="D11" s="113"/>
      <c r="E11" s="113"/>
    </row>
    <row r="12" spans="1:5" ht="9" customHeight="1" x14ac:dyDescent="0.25">
      <c r="A12" s="104"/>
      <c r="B12" s="104"/>
      <c r="C12" s="104"/>
      <c r="D12" s="104"/>
      <c r="E12" s="104"/>
    </row>
    <row r="13" spans="1:5" ht="30.75" customHeight="1" x14ac:dyDescent="0.25">
      <c r="A13" s="105" t="s">
        <v>46</v>
      </c>
      <c r="B13" s="105"/>
      <c r="C13" s="105"/>
      <c r="D13" s="105"/>
      <c r="E13" s="105"/>
    </row>
    <row r="14" spans="1:5" x14ac:dyDescent="0.25">
      <c r="A14" s="110" t="s">
        <v>17</v>
      </c>
      <c r="B14" s="104"/>
      <c r="C14" s="104"/>
      <c r="D14" s="104"/>
      <c r="E14" s="104"/>
    </row>
    <row r="15" spans="1:5" x14ac:dyDescent="0.25">
      <c r="A15" s="104"/>
      <c r="B15" s="104"/>
      <c r="C15" s="104"/>
      <c r="D15" s="104"/>
      <c r="E15" s="104"/>
    </row>
    <row r="16" spans="1:5" x14ac:dyDescent="0.25">
      <c r="A16" s="105" t="s">
        <v>40</v>
      </c>
      <c r="B16" s="105"/>
      <c r="C16" s="105"/>
      <c r="D16" s="105"/>
      <c r="E16" s="105"/>
    </row>
    <row r="17" spans="1:7" ht="11.25" customHeight="1" x14ac:dyDescent="0.25">
      <c r="A17" s="110" t="s">
        <v>2</v>
      </c>
      <c r="B17" s="104"/>
      <c r="C17" s="104"/>
      <c r="D17" s="104"/>
      <c r="E17" s="10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105" t="s">
        <v>41</v>
      </c>
      <c r="B19" s="105"/>
      <c r="C19" s="105"/>
      <c r="D19" s="105"/>
      <c r="E19" s="105"/>
    </row>
    <row r="20" spans="1:7" ht="10.5" customHeight="1" x14ac:dyDescent="0.25">
      <c r="A20" s="110" t="s">
        <v>18</v>
      </c>
      <c r="B20" s="104"/>
      <c r="C20" s="104"/>
      <c r="D20" s="104"/>
      <c r="E20" s="104"/>
    </row>
    <row r="21" spans="1:7" x14ac:dyDescent="0.25">
      <c r="A21" s="104"/>
      <c r="B21" s="104"/>
      <c r="C21" s="104"/>
      <c r="D21" s="104"/>
      <c r="E21" s="104"/>
    </row>
    <row r="22" spans="1:7" ht="30.75" customHeight="1" x14ac:dyDescent="0.25">
      <c r="A22" s="105" t="s">
        <v>19</v>
      </c>
      <c r="B22" s="105"/>
      <c r="C22" s="105"/>
      <c r="D22" s="105"/>
      <c r="E22" s="105"/>
    </row>
    <row r="23" spans="1:7" x14ac:dyDescent="0.25">
      <c r="A23" s="104"/>
      <c r="B23" s="104"/>
      <c r="C23" s="104"/>
      <c r="D23" s="104"/>
      <c r="E23" s="104"/>
    </row>
    <row r="24" spans="1:7" ht="63.75" customHeight="1" x14ac:dyDescent="0.25">
      <c r="A24" s="105" t="s">
        <v>47</v>
      </c>
      <c r="B24" s="105"/>
      <c r="C24" s="105"/>
      <c r="D24" s="105"/>
      <c r="E24" s="105"/>
    </row>
    <row r="25" spans="1:7" ht="33.75" customHeight="1" x14ac:dyDescent="0.25">
      <c r="A25" s="114" t="s">
        <v>48</v>
      </c>
      <c r="B25" s="114"/>
      <c r="C25" s="114"/>
      <c r="D25" s="114"/>
      <c r="E25" s="114"/>
    </row>
    <row r="26" spans="1:7" x14ac:dyDescent="0.25">
      <c r="A26" s="114"/>
      <c r="B26" s="114"/>
      <c r="C26" s="114"/>
      <c r="D26" s="114"/>
      <c r="E26" s="114"/>
      <c r="F26" s="2">
        <f>69.1+2364.4</f>
        <v>2433.5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14162.97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16426.125</v>
      </c>
    </row>
    <row r="30" spans="1:7" ht="52.8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14674.004999999997</v>
      </c>
    </row>
    <row r="31" spans="1:7" ht="52.8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10950.75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4453.3050000000003</v>
      </c>
    </row>
    <row r="33" spans="1:5" x14ac:dyDescent="0.25">
      <c r="A33" s="9" t="s">
        <v>35</v>
      </c>
      <c r="B33" s="13" t="s">
        <v>34</v>
      </c>
      <c r="C33" s="3" t="s">
        <v>5</v>
      </c>
      <c r="D33" s="3">
        <v>0.15</v>
      </c>
      <c r="E33" s="10">
        <f>D33*F26*G26</f>
        <v>1095.0749999999998</v>
      </c>
    </row>
    <row r="34" spans="1:5" ht="55.2" x14ac:dyDescent="0.25">
      <c r="A34" s="9" t="s">
        <v>28</v>
      </c>
      <c r="B34" s="11" t="s">
        <v>30</v>
      </c>
      <c r="C34" s="3" t="s">
        <v>5</v>
      </c>
      <c r="D34" s="3">
        <v>0.49</v>
      </c>
      <c r="E34" s="10">
        <f>D34*F26*G26</f>
        <v>3577.2449999999999</v>
      </c>
    </row>
    <row r="35" spans="1:5" ht="52.8" x14ac:dyDescent="0.25">
      <c r="A35" s="9" t="s">
        <v>27</v>
      </c>
      <c r="B35" s="11" t="s">
        <v>30</v>
      </c>
      <c r="C35" s="3" t="s">
        <v>5</v>
      </c>
      <c r="D35" s="3">
        <v>0.12</v>
      </c>
      <c r="E35" s="10">
        <f>D35*F26*G26</f>
        <v>876.06</v>
      </c>
    </row>
    <row r="36" spans="1:5" ht="55.2" x14ac:dyDescent="0.25">
      <c r="A36" s="9" t="s">
        <v>43</v>
      </c>
      <c r="B36" s="11" t="s">
        <v>36</v>
      </c>
      <c r="C36" s="3" t="s">
        <v>5</v>
      </c>
      <c r="D36" s="3">
        <v>0.44</v>
      </c>
      <c r="E36" s="10">
        <v>4800</v>
      </c>
    </row>
    <row r="37" spans="1:5" ht="39.6" x14ac:dyDescent="0.25">
      <c r="A37" s="9" t="s">
        <v>37</v>
      </c>
      <c r="B37" s="11" t="s">
        <v>38</v>
      </c>
      <c r="C37" s="3" t="s">
        <v>5</v>
      </c>
      <c r="D37" s="3">
        <v>0.32</v>
      </c>
      <c r="E37" s="10">
        <v>0</v>
      </c>
    </row>
    <row r="38" spans="1:5" x14ac:dyDescent="0.25">
      <c r="A38" s="9" t="s">
        <v>29</v>
      </c>
      <c r="B38" s="11" t="s">
        <v>42</v>
      </c>
      <c r="C38" s="3" t="s">
        <v>5</v>
      </c>
      <c r="D38" s="3">
        <v>0.63</v>
      </c>
      <c r="E38" s="10">
        <f>D38*F26*G26</f>
        <v>4599.3150000000005</v>
      </c>
    </row>
    <row r="39" spans="1:5" ht="14.4" thickBot="1" x14ac:dyDescent="0.3">
      <c r="A39" s="14" t="s">
        <v>39</v>
      </c>
      <c r="B39" s="15" t="s">
        <v>42</v>
      </c>
      <c r="C39" s="16" t="s">
        <v>5</v>
      </c>
      <c r="D39" s="16">
        <v>3.3</v>
      </c>
      <c r="E39" s="17">
        <f>D39*F26*G26</f>
        <v>24091.649999999998</v>
      </c>
    </row>
    <row r="40" spans="1:5" ht="14.4" thickBot="1" x14ac:dyDescent="0.3">
      <c r="A40" s="21" t="s">
        <v>49</v>
      </c>
      <c r="B40" s="22" t="s">
        <v>50</v>
      </c>
      <c r="C40" s="23" t="s">
        <v>51</v>
      </c>
      <c r="D40" s="23"/>
      <c r="E40" s="24">
        <v>5289.44</v>
      </c>
    </row>
    <row r="41" spans="1:5" ht="27.6" x14ac:dyDescent="0.25">
      <c r="A41" s="30" t="s">
        <v>53</v>
      </c>
      <c r="B41" s="18" t="s">
        <v>64</v>
      </c>
      <c r="C41" s="19" t="s">
        <v>67</v>
      </c>
      <c r="D41" s="19">
        <v>2</v>
      </c>
      <c r="E41" s="20">
        <f t="shared" ref="E41:E51" si="0">D41*118.42</f>
        <v>236.84</v>
      </c>
    </row>
    <row r="42" spans="1:5" ht="27.6" x14ac:dyDescent="0.25">
      <c r="A42" s="30" t="s">
        <v>54</v>
      </c>
      <c r="B42" s="11" t="s">
        <v>64</v>
      </c>
      <c r="C42" s="3" t="s">
        <v>67</v>
      </c>
      <c r="D42" s="3">
        <v>10</v>
      </c>
      <c r="E42" s="10">
        <f t="shared" si="0"/>
        <v>1184.2</v>
      </c>
    </row>
    <row r="43" spans="1:5" ht="27.6" x14ac:dyDescent="0.25">
      <c r="A43" s="30" t="s">
        <v>55</v>
      </c>
      <c r="B43" s="11" t="s">
        <v>65</v>
      </c>
      <c r="C43" s="3" t="s">
        <v>67</v>
      </c>
      <c r="D43" s="3">
        <v>2</v>
      </c>
      <c r="E43" s="10">
        <f t="shared" si="0"/>
        <v>236.84</v>
      </c>
    </row>
    <row r="44" spans="1:5" ht="27.6" x14ac:dyDescent="0.25">
      <c r="A44" s="30" t="s">
        <v>56</v>
      </c>
      <c r="B44" s="11" t="s">
        <v>65</v>
      </c>
      <c r="C44" s="3" t="s">
        <v>67</v>
      </c>
      <c r="D44" s="3">
        <v>2.2000000000000002</v>
      </c>
      <c r="E44" s="10">
        <f t="shared" si="0"/>
        <v>260.524</v>
      </c>
    </row>
    <row r="45" spans="1:5" ht="27.6" x14ac:dyDescent="0.25">
      <c r="A45" s="30" t="s">
        <v>57</v>
      </c>
      <c r="B45" s="11" t="s">
        <v>65</v>
      </c>
      <c r="C45" s="3" t="s">
        <v>67</v>
      </c>
      <c r="D45" s="3">
        <v>24</v>
      </c>
      <c r="E45" s="10">
        <f t="shared" si="0"/>
        <v>2842.08</v>
      </c>
    </row>
    <row r="46" spans="1:5" ht="27.6" x14ac:dyDescent="0.25">
      <c r="A46" s="30" t="s">
        <v>58</v>
      </c>
      <c r="B46" s="11" t="s">
        <v>65</v>
      </c>
      <c r="C46" s="3" t="s">
        <v>67</v>
      </c>
      <c r="D46" s="3">
        <v>1.1000000000000001</v>
      </c>
      <c r="E46" s="10">
        <f t="shared" si="0"/>
        <v>130.262</v>
      </c>
    </row>
    <row r="47" spans="1:5" ht="27.6" x14ac:dyDescent="0.25">
      <c r="A47" s="30" t="s">
        <v>59</v>
      </c>
      <c r="B47" s="11" t="s">
        <v>66</v>
      </c>
      <c r="C47" s="3" t="s">
        <v>67</v>
      </c>
      <c r="D47" s="3">
        <v>16</v>
      </c>
      <c r="E47" s="10">
        <f t="shared" si="0"/>
        <v>1894.72</v>
      </c>
    </row>
    <row r="48" spans="1:5" ht="27.6" x14ac:dyDescent="0.25">
      <c r="A48" s="30" t="s">
        <v>60</v>
      </c>
      <c r="B48" s="11" t="s">
        <v>66</v>
      </c>
      <c r="C48" s="3" t="s">
        <v>67</v>
      </c>
      <c r="D48" s="3">
        <v>2.5</v>
      </c>
      <c r="E48" s="10">
        <f t="shared" si="0"/>
        <v>296.05</v>
      </c>
    </row>
    <row r="49" spans="1:5" x14ac:dyDescent="0.25">
      <c r="A49" s="30" t="s">
        <v>61</v>
      </c>
      <c r="B49" s="11" t="s">
        <v>66</v>
      </c>
      <c r="C49" s="3" t="s">
        <v>67</v>
      </c>
      <c r="D49" s="3">
        <v>24</v>
      </c>
      <c r="E49" s="10">
        <f t="shared" si="0"/>
        <v>2842.08</v>
      </c>
    </row>
    <row r="50" spans="1:5" ht="27.6" x14ac:dyDescent="0.25">
      <c r="A50" s="30" t="s">
        <v>62</v>
      </c>
      <c r="B50" s="11" t="s">
        <v>66</v>
      </c>
      <c r="C50" s="3" t="s">
        <v>67</v>
      </c>
      <c r="D50" s="3">
        <v>32</v>
      </c>
      <c r="E50" s="10">
        <f t="shared" si="0"/>
        <v>3789.44</v>
      </c>
    </row>
    <row r="51" spans="1:5" x14ac:dyDescent="0.25">
      <c r="A51" s="30" t="s">
        <v>63</v>
      </c>
      <c r="B51" s="11" t="s">
        <v>66</v>
      </c>
      <c r="C51" s="3" t="s">
        <v>67</v>
      </c>
      <c r="D51" s="3">
        <v>2.5</v>
      </c>
      <c r="E51" s="10">
        <f t="shared" si="0"/>
        <v>296.05</v>
      </c>
    </row>
    <row r="52" spans="1:5" s="29" customFormat="1" x14ac:dyDescent="0.25">
      <c r="A52" s="25" t="s">
        <v>52</v>
      </c>
      <c r="B52" s="26"/>
      <c r="C52" s="27"/>
      <c r="D52" s="27"/>
      <c r="E52" s="28">
        <f>SUM(E28:E51)</f>
        <v>119005.02600000001</v>
      </c>
    </row>
    <row r="53" spans="1:5" ht="42.75" customHeight="1" x14ac:dyDescent="0.25">
      <c r="A53" s="105" t="s">
        <v>68</v>
      </c>
      <c r="B53" s="105"/>
      <c r="C53" s="105"/>
      <c r="D53" s="105"/>
      <c r="E53" s="105"/>
    </row>
    <row r="54" spans="1:5" ht="30" customHeight="1" x14ac:dyDescent="0.25">
      <c r="A54" s="105" t="s">
        <v>23</v>
      </c>
      <c r="B54" s="105"/>
      <c r="C54" s="105"/>
      <c r="D54" s="105"/>
      <c r="E54" s="105"/>
    </row>
    <row r="55" spans="1:5" x14ac:dyDescent="0.25">
      <c r="A55" s="105" t="s">
        <v>22</v>
      </c>
      <c r="B55" s="105"/>
      <c r="C55" s="105"/>
      <c r="D55" s="105"/>
      <c r="E55" s="105"/>
    </row>
    <row r="56" spans="1:5" ht="31.5" customHeight="1" x14ac:dyDescent="0.25">
      <c r="A56" s="105" t="s">
        <v>71</v>
      </c>
      <c r="B56" s="105"/>
      <c r="C56" s="105"/>
      <c r="D56" s="105"/>
      <c r="E56" s="105"/>
    </row>
    <row r="57" spans="1:5" x14ac:dyDescent="0.25">
      <c r="A57" s="105" t="s">
        <v>20</v>
      </c>
      <c r="B57" s="105"/>
      <c r="C57" s="105"/>
      <c r="D57" s="105"/>
      <c r="E57" s="105"/>
    </row>
    <row r="58" spans="1:5" x14ac:dyDescent="0.25">
      <c r="A58" s="116" t="s">
        <v>6</v>
      </c>
      <c r="B58" s="116"/>
      <c r="C58" s="116"/>
      <c r="D58" s="116"/>
      <c r="E58" s="116"/>
    </row>
    <row r="59" spans="1:5" x14ac:dyDescent="0.25">
      <c r="A59" s="105" t="s">
        <v>20</v>
      </c>
      <c r="B59" s="105"/>
      <c r="C59" s="105"/>
      <c r="D59" s="105"/>
      <c r="E59" s="105"/>
    </row>
    <row r="60" spans="1:5" x14ac:dyDescent="0.25">
      <c r="A60" s="117" t="s">
        <v>69</v>
      </c>
      <c r="B60" s="117"/>
      <c r="C60" s="117"/>
      <c r="D60" s="117"/>
      <c r="E60" s="117"/>
    </row>
    <row r="61" spans="1:5" ht="11.25" customHeight="1" x14ac:dyDescent="0.25">
      <c r="B61" s="115" t="s">
        <v>21</v>
      </c>
      <c r="C61" s="115"/>
      <c r="D61" s="115"/>
      <c r="E61" s="8" t="s">
        <v>7</v>
      </c>
    </row>
    <row r="62" spans="1:5" x14ac:dyDescent="0.25">
      <c r="A62" s="6"/>
      <c r="B62" s="6"/>
      <c r="C62" s="6"/>
      <c r="D62" s="6"/>
      <c r="E62" s="6"/>
    </row>
    <row r="63" spans="1:5" x14ac:dyDescent="0.25">
      <c r="A63" s="117" t="s">
        <v>70</v>
      </c>
      <c r="B63" s="117"/>
      <c r="C63" s="117"/>
      <c r="D63" s="117"/>
      <c r="E63" s="117"/>
    </row>
    <row r="64" spans="1:5" ht="11.25" customHeight="1" x14ac:dyDescent="0.25">
      <c r="B64" s="115" t="s">
        <v>21</v>
      </c>
      <c r="C64" s="115"/>
      <c r="D64" s="115"/>
      <c r="E64" s="8" t="s">
        <v>7</v>
      </c>
    </row>
  </sheetData>
  <mergeCells count="34">
    <mergeCell ref="B61:D61"/>
    <mergeCell ref="B64:D64"/>
    <mergeCell ref="A55:E55"/>
    <mergeCell ref="A56:E56"/>
    <mergeCell ref="A57:E57"/>
    <mergeCell ref="A58:E58"/>
    <mergeCell ref="A59:E59"/>
    <mergeCell ref="A60:E60"/>
    <mergeCell ref="A63:E63"/>
    <mergeCell ref="A24:E24"/>
    <mergeCell ref="A25:E25"/>
    <mergeCell ref="A26:E26"/>
    <mergeCell ref="A53:E53"/>
    <mergeCell ref="A54:E5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BreakPreview" topLeftCell="A50" zoomScaleNormal="100" zoomScaleSheetLayoutView="100" workbookViewId="0">
      <selection activeCell="E59" sqref="E59"/>
    </sheetView>
  </sheetViews>
  <sheetFormatPr defaultColWidth="9.109375" defaultRowHeight="13.2" x14ac:dyDescent="0.25"/>
  <cols>
    <col min="1" max="1" width="31.5546875" style="32" customWidth="1"/>
    <col min="2" max="2" width="20.33203125" style="32" customWidth="1"/>
    <col min="3" max="3" width="13" style="32" customWidth="1"/>
    <col min="4" max="4" width="16.109375" style="32" customWidth="1"/>
    <col min="5" max="5" width="14.109375" style="32" customWidth="1"/>
    <col min="6" max="6" width="9.109375" style="32"/>
    <col min="7" max="7" width="12.109375" style="32" bestFit="1" customWidth="1"/>
    <col min="8" max="8" width="12.88671875" style="32" customWidth="1"/>
    <col min="9" max="16384" width="9.109375" style="32"/>
  </cols>
  <sheetData>
    <row r="1" spans="1:5" x14ac:dyDescent="0.25">
      <c r="A1" s="124" t="s">
        <v>12</v>
      </c>
      <c r="B1" s="124"/>
      <c r="C1" s="124"/>
      <c r="D1" s="124"/>
      <c r="E1" s="124"/>
    </row>
    <row r="2" spans="1:5" ht="31.5" customHeight="1" x14ac:dyDescent="0.25">
      <c r="A2" s="125" t="s">
        <v>13</v>
      </c>
      <c r="B2" s="126"/>
      <c r="C2" s="126"/>
      <c r="D2" s="126"/>
      <c r="E2" s="126"/>
    </row>
    <row r="3" spans="1:5" x14ac:dyDescent="0.25">
      <c r="A3" s="33"/>
      <c r="B3" s="34"/>
      <c r="C3" s="34"/>
      <c r="D3" s="34"/>
      <c r="E3" s="34"/>
    </row>
    <row r="4" spans="1:5" x14ac:dyDescent="0.25">
      <c r="A4" s="35" t="s">
        <v>14</v>
      </c>
      <c r="B4" s="34"/>
      <c r="C4" s="34"/>
      <c r="D4" s="127" t="s">
        <v>72</v>
      </c>
      <c r="E4" s="127"/>
    </row>
    <row r="5" spans="1:5" x14ac:dyDescent="0.25">
      <c r="A5" s="33"/>
      <c r="B5" s="34"/>
      <c r="C5" s="34"/>
      <c r="D5" s="34"/>
      <c r="E5" s="34"/>
    </row>
    <row r="6" spans="1:5" x14ac:dyDescent="0.25">
      <c r="A6" s="120" t="s">
        <v>0</v>
      </c>
      <c r="B6" s="120"/>
      <c r="C6" s="120"/>
      <c r="D6" s="120"/>
      <c r="E6" s="120"/>
    </row>
    <row r="7" spans="1:5" x14ac:dyDescent="0.25">
      <c r="A7" s="128" t="s">
        <v>44</v>
      </c>
      <c r="B7" s="128"/>
      <c r="C7" s="128"/>
      <c r="D7" s="128"/>
      <c r="E7" s="128"/>
    </row>
    <row r="8" spans="1:5" x14ac:dyDescent="0.25">
      <c r="A8" s="122" t="s">
        <v>1</v>
      </c>
      <c r="B8" s="122"/>
      <c r="C8" s="122"/>
      <c r="D8" s="122"/>
      <c r="E8" s="122"/>
    </row>
    <row r="9" spans="1:5" x14ac:dyDescent="0.25">
      <c r="A9" s="122"/>
      <c r="B9" s="122"/>
      <c r="C9" s="122"/>
      <c r="D9" s="122"/>
      <c r="E9" s="122"/>
    </row>
    <row r="10" spans="1:5" x14ac:dyDescent="0.25">
      <c r="A10" s="120" t="s">
        <v>99</v>
      </c>
      <c r="B10" s="120"/>
      <c r="C10" s="120"/>
      <c r="D10" s="120"/>
      <c r="E10" s="120"/>
    </row>
    <row r="11" spans="1:5" ht="27" customHeight="1" x14ac:dyDescent="0.25">
      <c r="A11" s="129" t="s">
        <v>16</v>
      </c>
      <c r="B11" s="129"/>
      <c r="C11" s="129"/>
      <c r="D11" s="129"/>
      <c r="E11" s="129"/>
    </row>
    <row r="12" spans="1:5" x14ac:dyDescent="0.25">
      <c r="A12" s="122"/>
      <c r="B12" s="122"/>
      <c r="C12" s="122"/>
      <c r="D12" s="122"/>
      <c r="E12" s="122"/>
    </row>
    <row r="13" spans="1:5" ht="24" customHeight="1" x14ac:dyDescent="0.25">
      <c r="A13" s="120" t="s">
        <v>100</v>
      </c>
      <c r="B13" s="120"/>
      <c r="C13" s="120"/>
      <c r="D13" s="120"/>
      <c r="E13" s="120"/>
    </row>
    <row r="14" spans="1:5" x14ac:dyDescent="0.25">
      <c r="A14" s="122" t="s">
        <v>17</v>
      </c>
      <c r="B14" s="122"/>
      <c r="C14" s="122"/>
      <c r="D14" s="122"/>
      <c r="E14" s="122"/>
    </row>
    <row r="15" spans="1:5" x14ac:dyDescent="0.25">
      <c r="A15" s="122"/>
      <c r="B15" s="122"/>
      <c r="C15" s="122"/>
      <c r="D15" s="122"/>
      <c r="E15" s="122"/>
    </row>
    <row r="16" spans="1:5" x14ac:dyDescent="0.25">
      <c r="A16" s="120" t="s">
        <v>101</v>
      </c>
      <c r="B16" s="120"/>
      <c r="C16" s="120"/>
      <c r="D16" s="120"/>
      <c r="E16" s="120"/>
    </row>
    <row r="17" spans="1:8" ht="11.25" customHeight="1" x14ac:dyDescent="0.25">
      <c r="A17" s="122" t="s">
        <v>2</v>
      </c>
      <c r="B17" s="122"/>
      <c r="C17" s="122"/>
      <c r="D17" s="122"/>
      <c r="E17" s="122"/>
    </row>
    <row r="18" spans="1:8" ht="11.25" customHeight="1" x14ac:dyDescent="0.25">
      <c r="A18" s="33"/>
      <c r="B18" s="33"/>
      <c r="C18" s="33"/>
      <c r="D18" s="33"/>
      <c r="E18" s="33"/>
    </row>
    <row r="19" spans="1:8" x14ac:dyDescent="0.25">
      <c r="A19" s="120" t="s">
        <v>102</v>
      </c>
      <c r="B19" s="120"/>
      <c r="C19" s="120"/>
      <c r="D19" s="120"/>
      <c r="E19" s="120"/>
    </row>
    <row r="20" spans="1:8" ht="10.5" customHeight="1" x14ac:dyDescent="0.25">
      <c r="A20" s="122" t="s">
        <v>18</v>
      </c>
      <c r="B20" s="122"/>
      <c r="C20" s="122"/>
      <c r="D20" s="122"/>
      <c r="E20" s="122"/>
    </row>
    <row r="21" spans="1:8" x14ac:dyDescent="0.25">
      <c r="A21" s="122"/>
      <c r="B21" s="122"/>
      <c r="C21" s="122"/>
      <c r="D21" s="122"/>
      <c r="E21" s="122"/>
    </row>
    <row r="22" spans="1:8" ht="30.75" customHeight="1" x14ac:dyDescent="0.25">
      <c r="A22" s="120" t="s">
        <v>103</v>
      </c>
      <c r="B22" s="120"/>
      <c r="C22" s="120"/>
      <c r="D22" s="120"/>
      <c r="E22" s="120"/>
    </row>
    <row r="23" spans="1:8" x14ac:dyDescent="0.25">
      <c r="A23" s="122"/>
      <c r="B23" s="122"/>
      <c r="C23" s="122"/>
      <c r="D23" s="122"/>
      <c r="E23" s="122"/>
    </row>
    <row r="24" spans="1:8" ht="63.75" customHeight="1" x14ac:dyDescent="0.25">
      <c r="A24" s="120" t="s">
        <v>104</v>
      </c>
      <c r="B24" s="120"/>
      <c r="C24" s="120"/>
      <c r="D24" s="120"/>
      <c r="E24" s="120"/>
    </row>
    <row r="25" spans="1:8" ht="33.75" customHeight="1" x14ac:dyDescent="0.25">
      <c r="A25" s="123" t="s">
        <v>105</v>
      </c>
      <c r="B25" s="123"/>
      <c r="C25" s="123"/>
      <c r="D25" s="123"/>
      <c r="E25" s="123"/>
    </row>
    <row r="26" spans="1:8" x14ac:dyDescent="0.25">
      <c r="A26" s="123"/>
      <c r="B26" s="123"/>
      <c r="C26" s="123"/>
      <c r="D26" s="123"/>
      <c r="E26" s="123"/>
      <c r="F26" s="32">
        <f>69.1+2364.4</f>
        <v>2433.5</v>
      </c>
      <c r="G26" s="32">
        <v>3</v>
      </c>
    </row>
    <row r="27" spans="1:8" ht="92.4" x14ac:dyDescent="0.25">
      <c r="A27" s="11" t="s">
        <v>8</v>
      </c>
      <c r="B27" s="11" t="s">
        <v>11</v>
      </c>
      <c r="C27" s="11" t="s">
        <v>3</v>
      </c>
      <c r="D27" s="11" t="s">
        <v>10</v>
      </c>
      <c r="E27" s="11" t="s">
        <v>9</v>
      </c>
    </row>
    <row r="28" spans="1:8" ht="39.6" x14ac:dyDescent="0.25">
      <c r="A28" s="36" t="s">
        <v>4</v>
      </c>
      <c r="B28" s="11" t="s">
        <v>24</v>
      </c>
      <c r="C28" s="11" t="s">
        <v>5</v>
      </c>
      <c r="D28" s="11">
        <v>1.54</v>
      </c>
      <c r="E28" s="37">
        <f>D28*F26*G26</f>
        <v>11242.77</v>
      </c>
      <c r="H28" s="38">
        <f>E28+'1 кв.'!E28</f>
        <v>25405.739999999998</v>
      </c>
    </row>
    <row r="29" spans="1:8" ht="52.8" x14ac:dyDescent="0.25">
      <c r="A29" s="36" t="s">
        <v>25</v>
      </c>
      <c r="B29" s="11" t="s">
        <v>26</v>
      </c>
      <c r="C29" s="11" t="s">
        <v>5</v>
      </c>
      <c r="D29" s="11">
        <v>2.25</v>
      </c>
      <c r="E29" s="37">
        <f>D29*F26*G26</f>
        <v>16426.125</v>
      </c>
      <c r="H29" s="38">
        <f>E29+'1 кв.'!E29</f>
        <v>32852.25</v>
      </c>
    </row>
    <row r="30" spans="1:8" ht="39.6" x14ac:dyDescent="0.25">
      <c r="A30" s="36" t="s">
        <v>31</v>
      </c>
      <c r="B30" s="11" t="s">
        <v>91</v>
      </c>
      <c r="C30" s="11" t="s">
        <v>5</v>
      </c>
      <c r="D30" s="11">
        <v>2.0499999999999998</v>
      </c>
      <c r="E30" s="37">
        <f>D30*F26*G26</f>
        <v>14966.024999999998</v>
      </c>
      <c r="H30" s="38">
        <f>E30+'1 кв.'!E30</f>
        <v>29640.029999999995</v>
      </c>
    </row>
    <row r="31" spans="1:8" ht="39.6" x14ac:dyDescent="0.25">
      <c r="A31" s="36" t="s">
        <v>32</v>
      </c>
      <c r="B31" s="11" t="s">
        <v>91</v>
      </c>
      <c r="C31" s="11" t="s">
        <v>5</v>
      </c>
      <c r="D31" s="11">
        <v>1.55</v>
      </c>
      <c r="E31" s="37">
        <f>D31*F26*G26</f>
        <v>11315.775000000001</v>
      </c>
      <c r="H31" s="38">
        <f>E31+'1 кв.'!E31</f>
        <v>22266.525000000001</v>
      </c>
    </row>
    <row r="32" spans="1:8" x14ac:dyDescent="0.25">
      <c r="A32" s="36" t="s">
        <v>33</v>
      </c>
      <c r="B32" s="13" t="s">
        <v>34</v>
      </c>
      <c r="C32" s="11" t="s">
        <v>5</v>
      </c>
      <c r="D32" s="11">
        <v>0.61</v>
      </c>
      <c r="E32" s="37">
        <f>D32*F26*G26</f>
        <v>4453.3050000000003</v>
      </c>
      <c r="H32" s="38">
        <f>E32+'1 кв.'!E32</f>
        <v>8906.61</v>
      </c>
    </row>
    <row r="33" spans="1:8" x14ac:dyDescent="0.25">
      <c r="A33" s="36" t="s">
        <v>35</v>
      </c>
      <c r="B33" s="13" t="s">
        <v>34</v>
      </c>
      <c r="C33" s="11" t="s">
        <v>5</v>
      </c>
      <c r="D33" s="11">
        <v>0.15</v>
      </c>
      <c r="E33" s="37">
        <f>D33*F26*G26</f>
        <v>1095.0749999999998</v>
      </c>
      <c r="H33" s="38">
        <f>E33+'1 кв.'!E33</f>
        <v>2190.1499999999996</v>
      </c>
    </row>
    <row r="34" spans="1:8" ht="52.8" x14ac:dyDescent="0.25">
      <c r="A34" s="36" t="s">
        <v>28</v>
      </c>
      <c r="B34" s="11" t="s">
        <v>91</v>
      </c>
      <c r="C34" s="11" t="s">
        <v>5</v>
      </c>
      <c r="D34" s="11">
        <v>0.52</v>
      </c>
      <c r="E34" s="37">
        <f>D34*F26*G26</f>
        <v>3796.26</v>
      </c>
      <c r="H34" s="38">
        <f>E34+'1 кв.'!E34</f>
        <v>7373.5050000000001</v>
      </c>
    </row>
    <row r="35" spans="1:8" ht="39.6" x14ac:dyDescent="0.25">
      <c r="A35" s="36" t="s">
        <v>27</v>
      </c>
      <c r="B35" s="11" t="s">
        <v>91</v>
      </c>
      <c r="C35" s="11" t="s">
        <v>5</v>
      </c>
      <c r="D35" s="11">
        <v>0.12</v>
      </c>
      <c r="E35" s="37">
        <f>D35*F26*G26</f>
        <v>876.06</v>
      </c>
      <c r="H35" s="38">
        <f>E35+'1 кв.'!E35</f>
        <v>1752.12</v>
      </c>
    </row>
    <row r="36" spans="1:8" ht="39.6" x14ac:dyDescent="0.25">
      <c r="A36" s="36" t="s">
        <v>43</v>
      </c>
      <c r="B36" s="11" t="s">
        <v>36</v>
      </c>
      <c r="C36" s="11" t="s">
        <v>5</v>
      </c>
      <c r="D36" s="11">
        <v>0.44</v>
      </c>
      <c r="E36" s="37">
        <v>0</v>
      </c>
      <c r="H36" s="38">
        <f>E36+'1 кв.'!E36</f>
        <v>4800</v>
      </c>
    </row>
    <row r="37" spans="1:8" ht="39.6" x14ac:dyDescent="0.25">
      <c r="A37" s="36" t="s">
        <v>37</v>
      </c>
      <c r="B37" s="11" t="s">
        <v>38</v>
      </c>
      <c r="C37" s="11" t="s">
        <v>5</v>
      </c>
      <c r="D37" s="11">
        <v>0.32</v>
      </c>
      <c r="E37" s="37">
        <v>0</v>
      </c>
      <c r="H37" s="38">
        <f>E37+'1 кв.'!E37</f>
        <v>0</v>
      </c>
    </row>
    <row r="38" spans="1:8" x14ac:dyDescent="0.25">
      <c r="A38" s="36" t="s">
        <v>29</v>
      </c>
      <c r="B38" s="11" t="s">
        <v>42</v>
      </c>
      <c r="C38" s="11" t="s">
        <v>5</v>
      </c>
      <c r="D38" s="11">
        <v>2.76</v>
      </c>
      <c r="E38" s="37">
        <f>D38*F26*G26</f>
        <v>20149.379999999997</v>
      </c>
      <c r="H38" s="38">
        <f>E38+'1 кв.'!E38</f>
        <v>24748.695</v>
      </c>
    </row>
    <row r="39" spans="1:8" ht="13.8" thickBot="1" x14ac:dyDescent="0.3">
      <c r="A39" s="39" t="s">
        <v>39</v>
      </c>
      <c r="B39" s="15" t="s">
        <v>42</v>
      </c>
      <c r="C39" s="15" t="s">
        <v>5</v>
      </c>
      <c r="D39" s="15">
        <v>3.2</v>
      </c>
      <c r="E39" s="40">
        <f>D39*F26*G26</f>
        <v>23361.600000000002</v>
      </c>
      <c r="H39" s="38">
        <f>E39+'1 кв.'!E39</f>
        <v>47453.25</v>
      </c>
    </row>
    <row r="40" spans="1:8" ht="13.8" thickBot="1" x14ac:dyDescent="0.3">
      <c r="A40" s="41" t="s">
        <v>49</v>
      </c>
      <c r="B40" s="22" t="s">
        <v>50</v>
      </c>
      <c r="C40" s="22" t="s">
        <v>51</v>
      </c>
      <c r="D40" s="22"/>
      <c r="E40" s="42">
        <f>1190.78+17787.1+11715.06-5490.7</f>
        <v>25202.239999999994</v>
      </c>
      <c r="G40" s="38">
        <f>E40+'1 кв.'!E40</f>
        <v>30491.679999999993</v>
      </c>
    </row>
    <row r="41" spans="1:8" x14ac:dyDescent="0.25">
      <c r="A41" s="36" t="s">
        <v>73</v>
      </c>
      <c r="B41" s="11" t="s">
        <v>88</v>
      </c>
      <c r="C41" s="18" t="s">
        <v>67</v>
      </c>
      <c r="D41" s="11">
        <v>2</v>
      </c>
      <c r="E41" s="43">
        <f>D41*126.7</f>
        <v>253.4</v>
      </c>
      <c r="G41" s="38">
        <f>E41+E42+E43+E44+E45+E46+E47+E48+E49+E50+E51+E52+E53+E54+E55+E56+'1 кв.'!E41+'1 кв.'!E42+'1 кв.'!E43+'1 кв.'!E44+'1 кв.'!E45+'1 кв.'!E46+'1 кв.'!E47+'1 кв.'!E48+'1 кв.'!E49+'1 кв.'!E50+'1 кв.'!E51</f>
        <v>33012.819000000003</v>
      </c>
    </row>
    <row r="42" spans="1:8" x14ac:dyDescent="0.25">
      <c r="A42" s="36" t="s">
        <v>74</v>
      </c>
      <c r="B42" s="11" t="s">
        <v>88</v>
      </c>
      <c r="C42" s="11" t="s">
        <v>67</v>
      </c>
      <c r="D42" s="11">
        <v>2.5</v>
      </c>
      <c r="E42" s="43">
        <f t="shared" ref="E42:E56" si="0">D42*126.7</f>
        <v>316.75</v>
      </c>
    </row>
    <row r="43" spans="1:8" x14ac:dyDescent="0.25">
      <c r="A43" s="36" t="s">
        <v>75</v>
      </c>
      <c r="B43" s="11" t="s">
        <v>88</v>
      </c>
      <c r="C43" s="11" t="s">
        <v>67</v>
      </c>
      <c r="D43" s="11">
        <v>2</v>
      </c>
      <c r="E43" s="43">
        <f t="shared" si="0"/>
        <v>253.4</v>
      </c>
    </row>
    <row r="44" spans="1:8" x14ac:dyDescent="0.25">
      <c r="A44" s="36" t="s">
        <v>76</v>
      </c>
      <c r="B44" s="11" t="s">
        <v>89</v>
      </c>
      <c r="C44" s="11" t="s">
        <v>67</v>
      </c>
      <c r="D44" s="11">
        <v>4.66</v>
      </c>
      <c r="E44" s="43">
        <f t="shared" si="0"/>
        <v>590.42200000000003</v>
      </c>
    </row>
    <row r="45" spans="1:8" ht="39.6" x14ac:dyDescent="0.25">
      <c r="A45" s="36" t="s">
        <v>77</v>
      </c>
      <c r="B45" s="11" t="s">
        <v>89</v>
      </c>
      <c r="C45" s="11" t="s">
        <v>67</v>
      </c>
      <c r="D45" s="11">
        <v>20</v>
      </c>
      <c r="E45" s="43">
        <f t="shared" si="0"/>
        <v>2534</v>
      </c>
    </row>
    <row r="46" spans="1:8" x14ac:dyDescent="0.25">
      <c r="A46" s="36" t="s">
        <v>108</v>
      </c>
      <c r="B46" s="11" t="s">
        <v>89</v>
      </c>
      <c r="C46" s="11" t="s">
        <v>67</v>
      </c>
      <c r="D46" s="11">
        <v>43.5</v>
      </c>
      <c r="E46" s="43">
        <f t="shared" si="0"/>
        <v>5511.45</v>
      </c>
    </row>
    <row r="47" spans="1:8" x14ac:dyDescent="0.25">
      <c r="A47" s="36" t="s">
        <v>78</v>
      </c>
      <c r="B47" s="11" t="s">
        <v>89</v>
      </c>
      <c r="C47" s="11" t="s">
        <v>67</v>
      </c>
      <c r="D47" s="11">
        <v>2</v>
      </c>
      <c r="E47" s="43">
        <f t="shared" si="0"/>
        <v>253.4</v>
      </c>
    </row>
    <row r="48" spans="1:8" x14ac:dyDescent="0.25">
      <c r="A48" s="36" t="s">
        <v>79</v>
      </c>
      <c r="B48" s="11" t="s">
        <v>89</v>
      </c>
      <c r="C48" s="11" t="s">
        <v>67</v>
      </c>
      <c r="D48" s="11">
        <v>1</v>
      </c>
      <c r="E48" s="43">
        <f t="shared" si="0"/>
        <v>126.7</v>
      </c>
    </row>
    <row r="49" spans="1:5" ht="26.4" x14ac:dyDescent="0.25">
      <c r="A49" s="36" t="s">
        <v>80</v>
      </c>
      <c r="B49" s="11" t="s">
        <v>89</v>
      </c>
      <c r="C49" s="11" t="s">
        <v>67</v>
      </c>
      <c r="D49" s="11">
        <v>8</v>
      </c>
      <c r="E49" s="43">
        <f>D49*126.7</f>
        <v>1013.6</v>
      </c>
    </row>
    <row r="50" spans="1:5" x14ac:dyDescent="0.25">
      <c r="A50" s="36" t="s">
        <v>81</v>
      </c>
      <c r="B50" s="11" t="s">
        <v>89</v>
      </c>
      <c r="C50" s="11" t="s">
        <v>67</v>
      </c>
      <c r="D50" s="11">
        <v>3</v>
      </c>
      <c r="E50" s="43">
        <f t="shared" si="0"/>
        <v>380.1</v>
      </c>
    </row>
    <row r="51" spans="1:5" x14ac:dyDescent="0.25">
      <c r="A51" s="36" t="s">
        <v>82</v>
      </c>
      <c r="B51" s="11" t="s">
        <v>89</v>
      </c>
      <c r="C51" s="11" t="s">
        <v>67</v>
      </c>
      <c r="D51" s="11">
        <v>5.33</v>
      </c>
      <c r="E51" s="43">
        <f t="shared" si="0"/>
        <v>675.31100000000004</v>
      </c>
    </row>
    <row r="52" spans="1:5" x14ac:dyDescent="0.25">
      <c r="A52" s="36" t="s">
        <v>83</v>
      </c>
      <c r="B52" s="11" t="s">
        <v>90</v>
      </c>
      <c r="C52" s="11" t="s">
        <v>67</v>
      </c>
      <c r="D52" s="11">
        <v>13</v>
      </c>
      <c r="E52" s="43">
        <f t="shared" si="0"/>
        <v>1647.1000000000001</v>
      </c>
    </row>
    <row r="53" spans="1:5" ht="26.4" x14ac:dyDescent="0.25">
      <c r="A53" s="36" t="s">
        <v>84</v>
      </c>
      <c r="B53" s="11" t="s">
        <v>90</v>
      </c>
      <c r="C53" s="11" t="s">
        <v>67</v>
      </c>
      <c r="D53" s="11">
        <v>6</v>
      </c>
      <c r="E53" s="43">
        <f t="shared" si="0"/>
        <v>760.2</v>
      </c>
    </row>
    <row r="54" spans="1:5" ht="26.4" x14ac:dyDescent="0.25">
      <c r="A54" s="36" t="s">
        <v>85</v>
      </c>
      <c r="B54" s="11" t="s">
        <v>90</v>
      </c>
      <c r="C54" s="11" t="s">
        <v>67</v>
      </c>
      <c r="D54" s="11">
        <v>28</v>
      </c>
      <c r="E54" s="43">
        <f>D54*126.7</f>
        <v>3547.6</v>
      </c>
    </row>
    <row r="55" spans="1:5" x14ac:dyDescent="0.25">
      <c r="A55" s="36" t="s">
        <v>86</v>
      </c>
      <c r="B55" s="11" t="s">
        <v>90</v>
      </c>
      <c r="C55" s="11" t="s">
        <v>67</v>
      </c>
      <c r="D55" s="11">
        <v>8</v>
      </c>
      <c r="E55" s="43">
        <f t="shared" si="0"/>
        <v>1013.6</v>
      </c>
    </row>
    <row r="56" spans="1:5" x14ac:dyDescent="0.25">
      <c r="A56" s="36" t="s">
        <v>87</v>
      </c>
      <c r="B56" s="11" t="s">
        <v>90</v>
      </c>
      <c r="C56" s="11" t="s">
        <v>67</v>
      </c>
      <c r="D56" s="11">
        <v>1</v>
      </c>
      <c r="E56" s="43">
        <f t="shared" si="0"/>
        <v>126.7</v>
      </c>
    </row>
    <row r="57" spans="1:5" x14ac:dyDescent="0.25">
      <c r="A57" s="36" t="s">
        <v>97</v>
      </c>
      <c r="B57" s="11" t="s">
        <v>90</v>
      </c>
      <c r="C57" s="11"/>
      <c r="D57" s="11"/>
      <c r="E57" s="43">
        <v>11463.6</v>
      </c>
    </row>
    <row r="58" spans="1:5" x14ac:dyDescent="0.25">
      <c r="A58" s="44" t="s">
        <v>98</v>
      </c>
      <c r="B58" s="11"/>
      <c r="C58" s="11"/>
      <c r="D58" s="11"/>
      <c r="E58" s="43">
        <v>0</v>
      </c>
    </row>
    <row r="59" spans="1:5" x14ac:dyDescent="0.25">
      <c r="A59" s="45"/>
      <c r="B59" s="11"/>
      <c r="C59" s="11"/>
      <c r="D59" s="11"/>
      <c r="E59" s="37"/>
    </row>
    <row r="60" spans="1:5" s="48" customFormat="1" x14ac:dyDescent="0.25">
      <c r="A60" s="46" t="s">
        <v>52</v>
      </c>
      <c r="B60" s="26"/>
      <c r="C60" s="26"/>
      <c r="D60" s="26"/>
      <c r="E60" s="47">
        <f>SUM(E28:E59)</f>
        <v>163351.94800000003</v>
      </c>
    </row>
    <row r="61" spans="1:5" s="48" customFormat="1" x14ac:dyDescent="0.25">
      <c r="A61" s="49"/>
      <c r="B61" s="31"/>
      <c r="C61" s="31"/>
      <c r="D61" s="31"/>
      <c r="E61" s="50"/>
    </row>
    <row r="62" spans="1:5" ht="31.5" customHeight="1" x14ac:dyDescent="0.25">
      <c r="A62" s="120" t="s">
        <v>106</v>
      </c>
      <c r="B62" s="120"/>
      <c r="C62" s="120"/>
      <c r="D62" s="120"/>
      <c r="E62" s="120"/>
    </row>
    <row r="63" spans="1:5" ht="30" customHeight="1" x14ac:dyDescent="0.25">
      <c r="A63" s="120" t="s">
        <v>23</v>
      </c>
      <c r="B63" s="120"/>
      <c r="C63" s="120"/>
      <c r="D63" s="120"/>
      <c r="E63" s="120"/>
    </row>
    <row r="64" spans="1:5" x14ac:dyDescent="0.25">
      <c r="A64" s="120" t="s">
        <v>22</v>
      </c>
      <c r="B64" s="120"/>
      <c r="C64" s="120"/>
      <c r="D64" s="120"/>
      <c r="E64" s="120"/>
    </row>
    <row r="65" spans="1:5" x14ac:dyDescent="0.25">
      <c r="A65" s="120" t="s">
        <v>71</v>
      </c>
      <c r="B65" s="120"/>
      <c r="C65" s="120"/>
      <c r="D65" s="120"/>
      <c r="E65" s="120"/>
    </row>
    <row r="66" spans="1:5" x14ac:dyDescent="0.25">
      <c r="A66" s="120" t="s">
        <v>20</v>
      </c>
      <c r="B66" s="120"/>
      <c r="C66" s="120"/>
      <c r="D66" s="120"/>
      <c r="E66" s="120"/>
    </row>
    <row r="67" spans="1:5" x14ac:dyDescent="0.25">
      <c r="A67" s="121" t="s">
        <v>6</v>
      </c>
      <c r="B67" s="121"/>
      <c r="C67" s="121"/>
      <c r="D67" s="121"/>
      <c r="E67" s="121"/>
    </row>
    <row r="68" spans="1:5" x14ac:dyDescent="0.25">
      <c r="A68" s="120" t="s">
        <v>20</v>
      </c>
      <c r="B68" s="120"/>
      <c r="C68" s="120"/>
      <c r="D68" s="120"/>
      <c r="E68" s="120"/>
    </row>
    <row r="69" spans="1:5" x14ac:dyDescent="0.25">
      <c r="A69" s="118" t="s">
        <v>69</v>
      </c>
      <c r="B69" s="118"/>
      <c r="C69" s="118"/>
      <c r="D69" s="118"/>
      <c r="E69" s="118"/>
    </row>
    <row r="70" spans="1:5" x14ac:dyDescent="0.25">
      <c r="B70" s="119" t="s">
        <v>21</v>
      </c>
      <c r="C70" s="119"/>
      <c r="D70" s="119"/>
      <c r="E70" s="51" t="s">
        <v>7</v>
      </c>
    </row>
    <row r="71" spans="1:5" x14ac:dyDescent="0.25">
      <c r="A71" s="33"/>
      <c r="B71" s="33"/>
      <c r="C71" s="33"/>
      <c r="D71" s="33"/>
      <c r="E71" s="33"/>
    </row>
    <row r="72" spans="1:5" x14ac:dyDescent="0.25">
      <c r="A72" s="118" t="s">
        <v>107</v>
      </c>
      <c r="B72" s="118"/>
      <c r="C72" s="118"/>
      <c r="D72" s="118"/>
      <c r="E72" s="118"/>
    </row>
    <row r="73" spans="1:5" x14ac:dyDescent="0.25">
      <c r="B73" s="119" t="s">
        <v>21</v>
      </c>
      <c r="C73" s="119"/>
      <c r="D73" s="119"/>
      <c r="E73" s="51" t="s">
        <v>7</v>
      </c>
    </row>
    <row r="76" spans="1:5" x14ac:dyDescent="0.25">
      <c r="A76" s="48" t="s">
        <v>92</v>
      </c>
      <c r="B76" s="52"/>
    </row>
    <row r="77" spans="1:5" x14ac:dyDescent="0.25">
      <c r="A77" s="32" t="s">
        <v>93</v>
      </c>
      <c r="B77" s="53">
        <v>-90650.45</v>
      </c>
    </row>
    <row r="78" spans="1:5" x14ac:dyDescent="0.25">
      <c r="A78" s="54" t="s">
        <v>94</v>
      </c>
      <c r="B78" s="55">
        <v>272308.5</v>
      </c>
    </row>
    <row r="79" spans="1:5" x14ac:dyDescent="0.25">
      <c r="A79" s="32" t="s">
        <v>95</v>
      </c>
      <c r="B79" s="55">
        <f>260777.93+8492.21+4200</f>
        <v>273470.14</v>
      </c>
    </row>
    <row r="80" spans="1:5" x14ac:dyDescent="0.25">
      <c r="A80" s="48" t="s">
        <v>96</v>
      </c>
      <c r="B80" s="53">
        <f>B77+B79-('1 кв.'!E52+'2 кв.'!E60)</f>
        <v>-99537.284000000043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62:E6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9:E69"/>
    <mergeCell ref="B70:D70"/>
    <mergeCell ref="A72:E72"/>
    <mergeCell ref="B73:D73"/>
    <mergeCell ref="A63:E63"/>
    <mergeCell ref="A64:E64"/>
    <mergeCell ref="A65:E65"/>
    <mergeCell ref="A66:E66"/>
    <mergeCell ref="A67:E67"/>
    <mergeCell ref="A68:E6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A37" zoomScaleNormal="100" zoomScaleSheetLayoutView="100" workbookViewId="0">
      <selection activeCell="E40" sqref="E4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2.109375" style="2" bestFit="1" customWidth="1"/>
    <col min="8" max="8" width="12.88671875" style="2" customWidth="1"/>
    <col min="9" max="16384" width="9.109375" style="2"/>
  </cols>
  <sheetData>
    <row r="1" spans="1:5" x14ac:dyDescent="0.25">
      <c r="A1" s="131" t="s">
        <v>12</v>
      </c>
      <c r="B1" s="131"/>
      <c r="C1" s="131"/>
      <c r="D1" s="131"/>
      <c r="E1" s="131"/>
    </row>
    <row r="2" spans="1:5" ht="26.25" customHeight="1" x14ac:dyDescent="0.25">
      <c r="A2" s="132" t="s">
        <v>13</v>
      </c>
      <c r="B2" s="133"/>
      <c r="C2" s="133"/>
      <c r="D2" s="133"/>
      <c r="E2" s="133"/>
    </row>
    <row r="3" spans="1:5" x14ac:dyDescent="0.25">
      <c r="A3" s="56"/>
      <c r="B3" s="4"/>
      <c r="C3" s="4"/>
      <c r="D3" s="4"/>
      <c r="E3" s="4"/>
    </row>
    <row r="4" spans="1:5" x14ac:dyDescent="0.25">
      <c r="A4" s="58" t="s">
        <v>14</v>
      </c>
      <c r="B4" s="4"/>
      <c r="C4" s="4"/>
      <c r="D4" s="134" t="s">
        <v>109</v>
      </c>
      <c r="E4" s="134"/>
    </row>
    <row r="5" spans="1:5" x14ac:dyDescent="0.25">
      <c r="A5" s="56"/>
      <c r="B5" s="4"/>
      <c r="C5" s="4"/>
      <c r="D5" s="4"/>
      <c r="E5" s="4"/>
    </row>
    <row r="6" spans="1:5" x14ac:dyDescent="0.25">
      <c r="A6" s="105" t="s">
        <v>0</v>
      </c>
      <c r="B6" s="105"/>
      <c r="C6" s="105"/>
      <c r="D6" s="105"/>
      <c r="E6" s="105"/>
    </row>
    <row r="7" spans="1:5" x14ac:dyDescent="0.25">
      <c r="A7" s="109" t="s">
        <v>44</v>
      </c>
      <c r="B7" s="109"/>
      <c r="C7" s="109"/>
      <c r="D7" s="109"/>
      <c r="E7" s="109"/>
    </row>
    <row r="8" spans="1:5" x14ac:dyDescent="0.25">
      <c r="A8" s="104" t="s">
        <v>1</v>
      </c>
      <c r="B8" s="104"/>
      <c r="C8" s="104"/>
      <c r="D8" s="104"/>
      <c r="E8" s="104"/>
    </row>
    <row r="9" spans="1:5" x14ac:dyDescent="0.25">
      <c r="A9" s="104"/>
      <c r="B9" s="104"/>
      <c r="C9" s="104"/>
      <c r="D9" s="104"/>
      <c r="E9" s="104"/>
    </row>
    <row r="10" spans="1:5" x14ac:dyDescent="0.25">
      <c r="A10" s="105" t="s">
        <v>45</v>
      </c>
      <c r="B10" s="105"/>
      <c r="C10" s="105"/>
      <c r="D10" s="105"/>
      <c r="E10" s="105"/>
    </row>
    <row r="11" spans="1:5" ht="27.75" customHeight="1" x14ac:dyDescent="0.25">
      <c r="A11" s="112" t="s">
        <v>16</v>
      </c>
      <c r="B11" s="112"/>
      <c r="C11" s="112"/>
      <c r="D11" s="112"/>
      <c r="E11" s="112"/>
    </row>
    <row r="12" spans="1:5" x14ac:dyDescent="0.25">
      <c r="A12" s="104"/>
      <c r="B12" s="104"/>
      <c r="C12" s="104"/>
      <c r="D12" s="104"/>
      <c r="E12" s="104"/>
    </row>
    <row r="13" spans="1:5" ht="30.75" customHeight="1" x14ac:dyDescent="0.25">
      <c r="A13" s="105" t="s">
        <v>46</v>
      </c>
      <c r="B13" s="105"/>
      <c r="C13" s="105"/>
      <c r="D13" s="105"/>
      <c r="E13" s="105"/>
    </row>
    <row r="14" spans="1:5" x14ac:dyDescent="0.25">
      <c r="A14" s="130" t="s">
        <v>17</v>
      </c>
      <c r="B14" s="130"/>
      <c r="C14" s="130"/>
      <c r="D14" s="130"/>
      <c r="E14" s="130"/>
    </row>
    <row r="15" spans="1:5" x14ac:dyDescent="0.25">
      <c r="A15" s="104"/>
      <c r="B15" s="104"/>
      <c r="C15" s="104"/>
      <c r="D15" s="104"/>
      <c r="E15" s="104"/>
    </row>
    <row r="16" spans="1:5" x14ac:dyDescent="0.25">
      <c r="A16" s="105" t="s">
        <v>40</v>
      </c>
      <c r="B16" s="105"/>
      <c r="C16" s="105"/>
      <c r="D16" s="105"/>
      <c r="E16" s="105"/>
    </row>
    <row r="17" spans="1:8" ht="11.25" customHeight="1" x14ac:dyDescent="0.25">
      <c r="A17" s="110" t="s">
        <v>2</v>
      </c>
      <c r="B17" s="110"/>
      <c r="C17" s="110"/>
      <c r="D17" s="110"/>
      <c r="E17" s="110"/>
    </row>
    <row r="18" spans="1:8" ht="11.25" customHeight="1" x14ac:dyDescent="0.25">
      <c r="A18" s="56"/>
      <c r="B18" s="56"/>
      <c r="C18" s="56"/>
      <c r="D18" s="56"/>
      <c r="E18" s="56"/>
    </row>
    <row r="19" spans="1:8" x14ac:dyDescent="0.25">
      <c r="A19" s="105" t="s">
        <v>41</v>
      </c>
      <c r="B19" s="105"/>
      <c r="C19" s="105"/>
      <c r="D19" s="105"/>
      <c r="E19" s="105"/>
    </row>
    <row r="20" spans="1:8" ht="10.5" customHeight="1" x14ac:dyDescent="0.25">
      <c r="A20" s="110" t="s">
        <v>18</v>
      </c>
      <c r="B20" s="110"/>
      <c r="C20" s="110"/>
      <c r="D20" s="110"/>
      <c r="E20" s="110"/>
    </row>
    <row r="21" spans="1:8" x14ac:dyDescent="0.25">
      <c r="A21" s="104"/>
      <c r="B21" s="104"/>
      <c r="C21" s="104"/>
      <c r="D21" s="104"/>
      <c r="E21" s="104"/>
    </row>
    <row r="22" spans="1:8" ht="30.75" customHeight="1" x14ac:dyDescent="0.25">
      <c r="A22" s="105" t="s">
        <v>19</v>
      </c>
      <c r="B22" s="105"/>
      <c r="C22" s="105"/>
      <c r="D22" s="105"/>
      <c r="E22" s="105"/>
    </row>
    <row r="23" spans="1:8" ht="3.75" customHeight="1" x14ac:dyDescent="0.25">
      <c r="A23" s="104"/>
      <c r="B23" s="104"/>
      <c r="C23" s="104"/>
      <c r="D23" s="104"/>
      <c r="E23" s="104"/>
    </row>
    <row r="24" spans="1:8" ht="63.75" customHeight="1" x14ac:dyDescent="0.25">
      <c r="A24" s="105" t="s">
        <v>47</v>
      </c>
      <c r="B24" s="105"/>
      <c r="C24" s="105"/>
      <c r="D24" s="105"/>
      <c r="E24" s="105"/>
    </row>
    <row r="25" spans="1:8" ht="33.75" customHeight="1" x14ac:dyDescent="0.25">
      <c r="A25" s="114" t="s">
        <v>48</v>
      </c>
      <c r="B25" s="114"/>
      <c r="C25" s="114"/>
      <c r="D25" s="114"/>
      <c r="E25" s="114"/>
    </row>
    <row r="26" spans="1:8" x14ac:dyDescent="0.25">
      <c r="A26" s="114"/>
      <c r="B26" s="114"/>
      <c r="C26" s="114"/>
      <c r="D26" s="114"/>
      <c r="E26" s="114"/>
      <c r="F26" s="2">
        <f>69.1+2364.4</f>
        <v>2433.5</v>
      </c>
      <c r="G26" s="2">
        <v>3</v>
      </c>
    </row>
    <row r="27" spans="1:8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41.4" x14ac:dyDescent="0.25">
      <c r="A28" s="9" t="s">
        <v>4</v>
      </c>
      <c r="B28" s="3" t="s">
        <v>24</v>
      </c>
      <c r="C28" s="3" t="s">
        <v>5</v>
      </c>
      <c r="D28" s="3">
        <v>1.54</v>
      </c>
      <c r="E28" s="10">
        <f>D28*F26*G26</f>
        <v>11242.77</v>
      </c>
      <c r="H28" s="59"/>
    </row>
    <row r="29" spans="1:8" ht="55.2" x14ac:dyDescent="0.25">
      <c r="A29" s="9" t="s">
        <v>25</v>
      </c>
      <c r="B29" s="3" t="s">
        <v>26</v>
      </c>
      <c r="C29" s="3" t="s">
        <v>5</v>
      </c>
      <c r="D29" s="3">
        <v>2.34</v>
      </c>
      <c r="E29" s="10">
        <f>D29*F26*G26</f>
        <v>17083.169999999998</v>
      </c>
      <c r="H29" s="59"/>
    </row>
    <row r="30" spans="1:8" ht="41.4" x14ac:dyDescent="0.25">
      <c r="A30" s="9" t="s">
        <v>31</v>
      </c>
      <c r="B30" s="3" t="s">
        <v>91</v>
      </c>
      <c r="C30" s="3" t="s">
        <v>5</v>
      </c>
      <c r="D30" s="3">
        <v>2.0499999999999998</v>
      </c>
      <c r="E30" s="10">
        <f>D30*F26*G26</f>
        <v>14966.024999999998</v>
      </c>
      <c r="H30" s="59"/>
    </row>
    <row r="31" spans="1:8" ht="41.4" x14ac:dyDescent="0.25">
      <c r="A31" s="9" t="s">
        <v>32</v>
      </c>
      <c r="B31" s="3" t="s">
        <v>91</v>
      </c>
      <c r="C31" s="3" t="s">
        <v>5</v>
      </c>
      <c r="D31" s="3">
        <v>1.55</v>
      </c>
      <c r="E31" s="10">
        <f>D31*F26*G26</f>
        <v>11315.775000000001</v>
      </c>
      <c r="H31" s="59"/>
    </row>
    <row r="32" spans="1:8" x14ac:dyDescent="0.25">
      <c r="A32" s="9" t="s">
        <v>33</v>
      </c>
      <c r="B32" s="60" t="s">
        <v>34</v>
      </c>
      <c r="C32" s="3" t="s">
        <v>5</v>
      </c>
      <c r="D32" s="3">
        <v>0.61</v>
      </c>
      <c r="E32" s="10">
        <f>D32*F26*G26</f>
        <v>4453.3050000000003</v>
      </c>
      <c r="H32" s="59"/>
    </row>
    <row r="33" spans="1:8" x14ac:dyDescent="0.25">
      <c r="A33" s="9" t="s">
        <v>35</v>
      </c>
      <c r="B33" s="60" t="s">
        <v>34</v>
      </c>
      <c r="C33" s="3" t="s">
        <v>5</v>
      </c>
      <c r="D33" s="3">
        <v>0.15</v>
      </c>
      <c r="E33" s="10">
        <f>D33*F26*G26</f>
        <v>1095.0749999999998</v>
      </c>
      <c r="H33" s="59"/>
    </row>
    <row r="34" spans="1:8" ht="55.2" x14ac:dyDescent="0.25">
      <c r="A34" s="9" t="s">
        <v>28</v>
      </c>
      <c r="B34" s="3" t="s">
        <v>91</v>
      </c>
      <c r="C34" s="3" t="s">
        <v>5</v>
      </c>
      <c r="D34" s="3">
        <v>0.52</v>
      </c>
      <c r="E34" s="10">
        <f>D34*F26*G26</f>
        <v>3796.26</v>
      </c>
      <c r="H34" s="59"/>
    </row>
    <row r="35" spans="1:8" ht="41.4" x14ac:dyDescent="0.25">
      <c r="A35" s="9" t="s">
        <v>27</v>
      </c>
      <c r="B35" s="3" t="s">
        <v>91</v>
      </c>
      <c r="C35" s="3" t="s">
        <v>5</v>
      </c>
      <c r="D35" s="3">
        <v>0.12</v>
      </c>
      <c r="E35" s="10">
        <f>D35*F26*G26</f>
        <v>876.06</v>
      </c>
      <c r="H35" s="59"/>
    </row>
    <row r="36" spans="1:8" ht="55.2" x14ac:dyDescent="0.25">
      <c r="A36" s="9" t="s">
        <v>43</v>
      </c>
      <c r="B36" s="3" t="s">
        <v>36</v>
      </c>
      <c r="C36" s="3" t="s">
        <v>5</v>
      </c>
      <c r="D36" s="3">
        <v>0.44</v>
      </c>
      <c r="E36" s="10">
        <v>0</v>
      </c>
      <c r="H36" s="59"/>
    </row>
    <row r="37" spans="1:8" ht="41.4" x14ac:dyDescent="0.25">
      <c r="A37" s="9" t="s">
        <v>37</v>
      </c>
      <c r="B37" s="3" t="s">
        <v>38</v>
      </c>
      <c r="C37" s="3" t="s">
        <v>5</v>
      </c>
      <c r="D37" s="3">
        <v>0.32</v>
      </c>
      <c r="E37" s="10">
        <v>0</v>
      </c>
      <c r="H37" s="59"/>
    </row>
    <row r="38" spans="1:8" x14ac:dyDescent="0.25">
      <c r="A38" s="9" t="s">
        <v>29</v>
      </c>
      <c r="B38" s="3" t="s">
        <v>42</v>
      </c>
      <c r="C38" s="3" t="s">
        <v>5</v>
      </c>
      <c r="D38" s="3">
        <v>2.76</v>
      </c>
      <c r="E38" s="10">
        <f>D38*F26*G26</f>
        <v>20149.379999999997</v>
      </c>
      <c r="H38" s="59"/>
    </row>
    <row r="39" spans="1:8" ht="14.4" thickBot="1" x14ac:dyDescent="0.3">
      <c r="A39" s="14" t="s">
        <v>39</v>
      </c>
      <c r="B39" s="16" t="s">
        <v>42</v>
      </c>
      <c r="C39" s="16" t="s">
        <v>5</v>
      </c>
      <c r="D39" s="16">
        <v>3.2</v>
      </c>
      <c r="E39" s="17">
        <f>D39*F26*G26</f>
        <v>23361.600000000002</v>
      </c>
      <c r="H39" s="59"/>
    </row>
    <row r="40" spans="1:8" ht="14.4" thickBot="1" x14ac:dyDescent="0.3">
      <c r="A40" s="21" t="s">
        <v>49</v>
      </c>
      <c r="B40" s="23" t="s">
        <v>118</v>
      </c>
      <c r="C40" s="23" t="s">
        <v>51</v>
      </c>
      <c r="D40" s="23"/>
      <c r="E40" s="24">
        <v>24453.71</v>
      </c>
      <c r="G40" s="59"/>
    </row>
    <row r="41" spans="1:8" ht="27.6" x14ac:dyDescent="0.25">
      <c r="A41" s="9" t="s">
        <v>110</v>
      </c>
      <c r="B41" s="3" t="s">
        <v>119</v>
      </c>
      <c r="C41" s="19" t="s">
        <v>67</v>
      </c>
      <c r="D41" s="3">
        <v>1.66</v>
      </c>
      <c r="E41" s="20">
        <f>D41*126.7</f>
        <v>210.322</v>
      </c>
      <c r="G41" s="59"/>
    </row>
    <row r="42" spans="1:8" ht="27.6" x14ac:dyDescent="0.25">
      <c r="A42" s="9" t="s">
        <v>111</v>
      </c>
      <c r="B42" s="3" t="s">
        <v>120</v>
      </c>
      <c r="C42" s="3" t="s">
        <v>67</v>
      </c>
      <c r="D42" s="3">
        <v>12</v>
      </c>
      <c r="E42" s="20">
        <f t="shared" ref="E42:E48" si="0">D42*126.7</f>
        <v>1520.4</v>
      </c>
    </row>
    <row r="43" spans="1:8" x14ac:dyDescent="0.25">
      <c r="A43" s="9" t="s">
        <v>112</v>
      </c>
      <c r="B43" s="3" t="s">
        <v>120</v>
      </c>
      <c r="C43" s="3" t="s">
        <v>67</v>
      </c>
      <c r="D43" s="3">
        <v>3</v>
      </c>
      <c r="E43" s="20">
        <f t="shared" si="0"/>
        <v>380.1</v>
      </c>
    </row>
    <row r="44" spans="1:8" ht="27.6" x14ac:dyDescent="0.25">
      <c r="A44" s="9" t="s">
        <v>113</v>
      </c>
      <c r="B44" s="3" t="s">
        <v>120</v>
      </c>
      <c r="C44" s="3" t="s">
        <v>67</v>
      </c>
      <c r="D44" s="3">
        <v>2</v>
      </c>
      <c r="E44" s="20">
        <f>D44*126.7</f>
        <v>253.4</v>
      </c>
    </row>
    <row r="45" spans="1:8" ht="27.6" x14ac:dyDescent="0.25">
      <c r="A45" s="9" t="s">
        <v>114</v>
      </c>
      <c r="B45" s="3" t="s">
        <v>120</v>
      </c>
      <c r="C45" s="3" t="s">
        <v>67</v>
      </c>
      <c r="D45" s="3">
        <v>2</v>
      </c>
      <c r="E45" s="20">
        <f t="shared" si="0"/>
        <v>253.4</v>
      </c>
    </row>
    <row r="46" spans="1:8" ht="27.6" x14ac:dyDescent="0.25">
      <c r="A46" s="9" t="s">
        <v>115</v>
      </c>
      <c r="B46" s="3" t="s">
        <v>120</v>
      </c>
      <c r="C46" s="3" t="s">
        <v>67</v>
      </c>
      <c r="D46" s="3">
        <v>95</v>
      </c>
      <c r="E46" s="20">
        <f>D46*126.7</f>
        <v>12036.5</v>
      </c>
    </row>
    <row r="47" spans="1:8" x14ac:dyDescent="0.25">
      <c r="A47" s="9" t="s">
        <v>116</v>
      </c>
      <c r="B47" s="3" t="s">
        <v>120</v>
      </c>
      <c r="C47" s="3" t="s">
        <v>67</v>
      </c>
      <c r="D47" s="3">
        <v>8</v>
      </c>
      <c r="E47" s="20">
        <f t="shared" si="0"/>
        <v>1013.6</v>
      </c>
    </row>
    <row r="48" spans="1:8" ht="27.6" x14ac:dyDescent="0.25">
      <c r="A48" s="9" t="s">
        <v>117</v>
      </c>
      <c r="B48" s="3" t="s">
        <v>121</v>
      </c>
      <c r="C48" s="3" t="s">
        <v>67</v>
      </c>
      <c r="D48" s="3">
        <v>1</v>
      </c>
      <c r="E48" s="20">
        <f t="shared" si="0"/>
        <v>126.7</v>
      </c>
    </row>
    <row r="49" spans="1:5" x14ac:dyDescent="0.25">
      <c r="A49" s="30"/>
      <c r="B49" s="3"/>
      <c r="C49" s="3"/>
      <c r="D49" s="3"/>
      <c r="E49" s="10"/>
    </row>
    <row r="50" spans="1:5" s="29" customFormat="1" x14ac:dyDescent="0.25">
      <c r="A50" s="25" t="s">
        <v>52</v>
      </c>
      <c r="B50" s="27"/>
      <c r="C50" s="27"/>
      <c r="D50" s="27"/>
      <c r="E50" s="28">
        <f>SUM(E28:E49)</f>
        <v>148587.552</v>
      </c>
    </row>
    <row r="51" spans="1:5" s="29" customFormat="1" x14ac:dyDescent="0.25">
      <c r="A51" s="61"/>
      <c r="B51" s="62"/>
      <c r="C51" s="62"/>
      <c r="D51" s="62"/>
      <c r="E51" s="63"/>
    </row>
    <row r="52" spans="1:5" ht="28.5" customHeight="1" x14ac:dyDescent="0.25">
      <c r="A52" s="105" t="s">
        <v>124</v>
      </c>
      <c r="B52" s="105"/>
      <c r="C52" s="105"/>
      <c r="D52" s="105"/>
      <c r="E52" s="105"/>
    </row>
    <row r="53" spans="1:5" ht="28.5" customHeight="1" x14ac:dyDescent="0.25">
      <c r="A53" s="105" t="s">
        <v>23</v>
      </c>
      <c r="B53" s="105"/>
      <c r="C53" s="105"/>
      <c r="D53" s="105"/>
      <c r="E53" s="105"/>
    </row>
    <row r="54" spans="1:5" x14ac:dyDescent="0.25">
      <c r="A54" s="105" t="s">
        <v>22</v>
      </c>
      <c r="B54" s="105"/>
      <c r="C54" s="105"/>
      <c r="D54" s="105"/>
      <c r="E54" s="105"/>
    </row>
    <row r="55" spans="1:5" ht="30.75" customHeight="1" x14ac:dyDescent="0.25">
      <c r="A55" s="105" t="s">
        <v>71</v>
      </c>
      <c r="B55" s="105"/>
      <c r="C55" s="105"/>
      <c r="D55" s="105"/>
      <c r="E55" s="105"/>
    </row>
    <row r="56" spans="1:5" x14ac:dyDescent="0.25">
      <c r="A56" s="105" t="s">
        <v>20</v>
      </c>
      <c r="B56" s="105"/>
      <c r="C56" s="105"/>
      <c r="D56" s="105"/>
      <c r="E56" s="105"/>
    </row>
    <row r="57" spans="1:5" x14ac:dyDescent="0.25">
      <c r="A57" s="116" t="s">
        <v>6</v>
      </c>
      <c r="B57" s="116"/>
      <c r="C57" s="116"/>
      <c r="D57" s="116"/>
      <c r="E57" s="116"/>
    </row>
    <row r="58" spans="1:5" x14ac:dyDescent="0.25">
      <c r="A58" s="105" t="s">
        <v>20</v>
      </c>
      <c r="B58" s="105"/>
      <c r="C58" s="105"/>
      <c r="D58" s="105"/>
      <c r="E58" s="105"/>
    </row>
    <row r="59" spans="1:5" x14ac:dyDescent="0.25">
      <c r="A59" s="117" t="s">
        <v>69</v>
      </c>
      <c r="B59" s="117"/>
      <c r="C59" s="117"/>
      <c r="D59" s="117"/>
      <c r="E59" s="117"/>
    </row>
    <row r="60" spans="1:5" x14ac:dyDescent="0.25">
      <c r="B60" s="135" t="s">
        <v>21</v>
      </c>
      <c r="C60" s="135"/>
      <c r="D60" s="135"/>
      <c r="E60" s="57" t="s">
        <v>7</v>
      </c>
    </row>
    <row r="61" spans="1:5" x14ac:dyDescent="0.25">
      <c r="A61" s="56"/>
      <c r="B61" s="56"/>
      <c r="C61" s="56"/>
      <c r="D61" s="56"/>
      <c r="E61" s="56"/>
    </row>
    <row r="62" spans="1:5" x14ac:dyDescent="0.25">
      <c r="A62" s="117" t="s">
        <v>107</v>
      </c>
      <c r="B62" s="117"/>
      <c r="C62" s="117"/>
      <c r="D62" s="117"/>
      <c r="E62" s="117"/>
    </row>
    <row r="63" spans="1:5" x14ac:dyDescent="0.25">
      <c r="B63" s="135" t="s">
        <v>21</v>
      </c>
      <c r="C63" s="135"/>
      <c r="D63" s="135"/>
      <c r="E63" s="57" t="s">
        <v>7</v>
      </c>
    </row>
    <row r="64" spans="1:5" ht="9" customHeight="1" x14ac:dyDescent="0.25"/>
    <row r="65" spans="1:2" s="32" customFormat="1" ht="13.2" x14ac:dyDescent="0.25">
      <c r="A65" s="48" t="s">
        <v>92</v>
      </c>
      <c r="B65" s="52"/>
    </row>
    <row r="66" spans="1:2" s="32" customFormat="1" ht="13.2" x14ac:dyDescent="0.25">
      <c r="A66" s="32" t="s">
        <v>93</v>
      </c>
      <c r="B66" s="53">
        <v>-90650.45</v>
      </c>
    </row>
    <row r="67" spans="1:2" s="32" customFormat="1" ht="13.2" x14ac:dyDescent="0.25">
      <c r="A67" s="54" t="s">
        <v>94</v>
      </c>
      <c r="B67" s="55">
        <v>415662.03</v>
      </c>
    </row>
    <row r="68" spans="1:2" s="32" customFormat="1" ht="13.2" x14ac:dyDescent="0.25">
      <c r="A68" s="32" t="s">
        <v>95</v>
      </c>
      <c r="B68" s="55">
        <v>408371.64</v>
      </c>
    </row>
    <row r="69" spans="1:2" s="32" customFormat="1" ht="13.2" x14ac:dyDescent="0.25">
      <c r="A69" s="32" t="s">
        <v>122</v>
      </c>
      <c r="B69" s="55">
        <v>12040.13</v>
      </c>
    </row>
    <row r="70" spans="1:2" s="32" customFormat="1" ht="13.2" x14ac:dyDescent="0.25">
      <c r="A70" s="32" t="s">
        <v>123</v>
      </c>
      <c r="B70" s="55">
        <v>6300</v>
      </c>
    </row>
    <row r="71" spans="1:2" s="32" customFormat="1" ht="13.2" x14ac:dyDescent="0.25">
      <c r="A71" s="48" t="s">
        <v>96</v>
      </c>
      <c r="B71" s="53">
        <f>B66+B68+B69+B70-('1 кв.'!E52+'2 кв.'!E60+E50)</f>
        <v>-94883.206000000064</v>
      </c>
    </row>
  </sheetData>
  <mergeCells count="34">
    <mergeCell ref="A59:E59"/>
    <mergeCell ref="B60:D60"/>
    <mergeCell ref="A62:E62"/>
    <mergeCell ref="B63:D63"/>
    <mergeCell ref="A53:E53"/>
    <mergeCell ref="A54:E54"/>
    <mergeCell ref="A55:E55"/>
    <mergeCell ref="A56:E56"/>
    <mergeCell ref="A57:E57"/>
    <mergeCell ref="A58:E58"/>
    <mergeCell ref="A52:E5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  <rowBreaks count="1" manualBreakCount="1">
    <brk id="3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zoomScale="90" zoomScaleNormal="100" zoomScaleSheetLayoutView="90" workbookViewId="0">
      <selection activeCell="H15" sqref="H15"/>
    </sheetView>
  </sheetViews>
  <sheetFormatPr defaultColWidth="9.109375" defaultRowHeight="15.6" x14ac:dyDescent="0.3"/>
  <cols>
    <col min="1" max="1" width="31.554687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" customWidth="1"/>
    <col min="6" max="6" width="9.109375" style="1"/>
    <col min="7" max="7" width="12.109375" style="1" bestFit="1" customWidth="1"/>
    <col min="8" max="8" width="12.88671875" style="1" customWidth="1"/>
    <col min="9" max="16384" width="9.109375" style="1"/>
  </cols>
  <sheetData>
    <row r="1" spans="1:5" x14ac:dyDescent="0.3">
      <c r="A1" s="108" t="s">
        <v>12</v>
      </c>
      <c r="B1" s="108"/>
      <c r="C1" s="108"/>
      <c r="D1" s="108"/>
      <c r="E1" s="108"/>
    </row>
    <row r="2" spans="1:5" ht="30" customHeight="1" x14ac:dyDescent="0.3">
      <c r="A2" s="106" t="s">
        <v>13</v>
      </c>
      <c r="B2" s="107"/>
      <c r="C2" s="107"/>
      <c r="D2" s="107"/>
      <c r="E2" s="107"/>
    </row>
    <row r="3" spans="1:5" x14ac:dyDescent="0.3">
      <c r="A3" s="64"/>
      <c r="B3" s="12"/>
      <c r="C3" s="12"/>
      <c r="D3" s="12"/>
      <c r="E3" s="12"/>
    </row>
    <row r="4" spans="1:5" x14ac:dyDescent="0.3">
      <c r="A4" s="7" t="s">
        <v>14</v>
      </c>
      <c r="B4" s="12"/>
      <c r="C4" s="12"/>
      <c r="D4" s="111" t="s">
        <v>125</v>
      </c>
      <c r="E4" s="111"/>
    </row>
    <row r="5" spans="1:5" x14ac:dyDescent="0.3">
      <c r="A5" s="64"/>
      <c r="B5" s="12"/>
      <c r="C5" s="12"/>
      <c r="D5" s="12"/>
      <c r="E5" s="12"/>
    </row>
    <row r="6" spans="1:5" x14ac:dyDescent="0.3">
      <c r="A6" s="138" t="s">
        <v>0</v>
      </c>
      <c r="B6" s="138"/>
      <c r="C6" s="138"/>
      <c r="D6" s="138"/>
      <c r="E6" s="138"/>
    </row>
    <row r="7" spans="1:5" x14ac:dyDescent="0.3">
      <c r="A7" s="142" t="s">
        <v>44</v>
      </c>
      <c r="B7" s="142"/>
      <c r="C7" s="142"/>
      <c r="D7" s="142"/>
      <c r="E7" s="142"/>
    </row>
    <row r="8" spans="1:5" x14ac:dyDescent="0.3">
      <c r="A8" s="140" t="s">
        <v>1</v>
      </c>
      <c r="B8" s="140"/>
      <c r="C8" s="140"/>
      <c r="D8" s="140"/>
      <c r="E8" s="140"/>
    </row>
    <row r="9" spans="1:5" x14ac:dyDescent="0.3">
      <c r="A9" s="140"/>
      <c r="B9" s="140"/>
      <c r="C9" s="140"/>
      <c r="D9" s="140"/>
      <c r="E9" s="140"/>
    </row>
    <row r="10" spans="1:5" x14ac:dyDescent="0.3">
      <c r="A10" s="138" t="s">
        <v>126</v>
      </c>
      <c r="B10" s="138"/>
      <c r="C10" s="138"/>
      <c r="D10" s="138"/>
      <c r="E10" s="138"/>
    </row>
    <row r="11" spans="1:5" ht="24.75" customHeight="1" x14ac:dyDescent="0.3">
      <c r="A11" s="112" t="s">
        <v>16</v>
      </c>
      <c r="B11" s="112"/>
      <c r="C11" s="112"/>
      <c r="D11" s="112"/>
      <c r="E11" s="112"/>
    </row>
    <row r="12" spans="1:5" x14ac:dyDescent="0.3">
      <c r="A12" s="140"/>
      <c r="B12" s="140"/>
      <c r="C12" s="140"/>
      <c r="D12" s="140"/>
      <c r="E12" s="140"/>
    </row>
    <row r="13" spans="1:5" ht="31.5" customHeight="1" x14ac:dyDescent="0.3">
      <c r="A13" s="138" t="s">
        <v>127</v>
      </c>
      <c r="B13" s="138"/>
      <c r="C13" s="138"/>
      <c r="D13" s="138"/>
      <c r="E13" s="138"/>
    </row>
    <row r="14" spans="1:5" x14ac:dyDescent="0.3">
      <c r="A14" s="115" t="s">
        <v>17</v>
      </c>
      <c r="B14" s="115"/>
      <c r="C14" s="115"/>
      <c r="D14" s="115"/>
      <c r="E14" s="115"/>
    </row>
    <row r="15" spans="1:5" x14ac:dyDescent="0.3">
      <c r="A15" s="140"/>
      <c r="B15" s="140"/>
      <c r="C15" s="140"/>
      <c r="D15" s="140"/>
      <c r="E15" s="140"/>
    </row>
    <row r="16" spans="1:5" x14ac:dyDescent="0.3">
      <c r="A16" s="138" t="s">
        <v>128</v>
      </c>
      <c r="B16" s="138"/>
      <c r="C16" s="138"/>
      <c r="D16" s="138"/>
      <c r="E16" s="138"/>
    </row>
    <row r="17" spans="1:8" x14ac:dyDescent="0.3">
      <c r="A17" s="110" t="s">
        <v>2</v>
      </c>
      <c r="B17" s="110"/>
      <c r="C17" s="110"/>
      <c r="D17" s="110"/>
      <c r="E17" s="110"/>
    </row>
    <row r="18" spans="1:8" ht="11.25" customHeight="1" x14ac:dyDescent="0.3">
      <c r="A18" s="64"/>
      <c r="B18" s="64"/>
      <c r="C18" s="64"/>
      <c r="D18" s="64"/>
      <c r="E18" s="64"/>
    </row>
    <row r="19" spans="1:8" x14ac:dyDescent="0.3">
      <c r="A19" s="138" t="s">
        <v>129</v>
      </c>
      <c r="B19" s="138"/>
      <c r="C19" s="138"/>
      <c r="D19" s="138"/>
      <c r="E19" s="138"/>
    </row>
    <row r="20" spans="1:8" ht="10.5" customHeight="1" x14ac:dyDescent="0.3">
      <c r="A20" s="110" t="s">
        <v>18</v>
      </c>
      <c r="B20" s="110"/>
      <c r="C20" s="110"/>
      <c r="D20" s="110"/>
      <c r="E20" s="110"/>
    </row>
    <row r="21" spans="1:8" x14ac:dyDescent="0.3">
      <c r="A21" s="140"/>
      <c r="B21" s="140"/>
      <c r="C21" s="140"/>
      <c r="D21" s="140"/>
      <c r="E21" s="140"/>
    </row>
    <row r="22" spans="1:8" ht="30.75" customHeight="1" x14ac:dyDescent="0.3">
      <c r="A22" s="138" t="s">
        <v>130</v>
      </c>
      <c r="B22" s="138"/>
      <c r="C22" s="138"/>
      <c r="D22" s="138"/>
      <c r="E22" s="138"/>
    </row>
    <row r="23" spans="1:8" ht="9.6" customHeight="1" x14ac:dyDescent="0.3">
      <c r="A23" s="140"/>
      <c r="B23" s="140"/>
      <c r="C23" s="140"/>
      <c r="D23" s="140"/>
      <c r="E23" s="140"/>
    </row>
    <row r="24" spans="1:8" ht="75.599999999999994" customHeight="1" x14ac:dyDescent="0.3">
      <c r="A24" s="138" t="s">
        <v>131</v>
      </c>
      <c r="B24" s="138"/>
      <c r="C24" s="138"/>
      <c r="D24" s="138"/>
      <c r="E24" s="138"/>
    </row>
    <row r="25" spans="1:8" ht="49.5" customHeight="1" x14ac:dyDescent="0.3">
      <c r="A25" s="141" t="s">
        <v>132</v>
      </c>
      <c r="B25" s="141"/>
      <c r="C25" s="141"/>
      <c r="D25" s="141"/>
      <c r="E25" s="141"/>
    </row>
    <row r="26" spans="1:8" x14ac:dyDescent="0.3">
      <c r="A26" s="141"/>
      <c r="B26" s="141"/>
      <c r="C26" s="141"/>
      <c r="D26" s="141"/>
      <c r="E26" s="141"/>
      <c r="F26" s="1">
        <f>69.1+2364.4</f>
        <v>2433.5</v>
      </c>
      <c r="G26" s="1">
        <v>3</v>
      </c>
    </row>
    <row r="27" spans="1:8" ht="78" customHeight="1" x14ac:dyDescent="0.3">
      <c r="A27" s="11" t="s">
        <v>8</v>
      </c>
      <c r="B27" s="11" t="s">
        <v>11</v>
      </c>
      <c r="C27" s="11" t="s">
        <v>3</v>
      </c>
      <c r="D27" s="11" t="s">
        <v>10</v>
      </c>
      <c r="E27" s="11" t="s">
        <v>9</v>
      </c>
    </row>
    <row r="28" spans="1:8" ht="39.6" x14ac:dyDescent="0.3">
      <c r="A28" s="36" t="s">
        <v>4</v>
      </c>
      <c r="B28" s="11" t="s">
        <v>24</v>
      </c>
      <c r="C28" s="11" t="s">
        <v>5</v>
      </c>
      <c r="D28" s="11">
        <v>1.54</v>
      </c>
      <c r="E28" s="37">
        <f>D28*F26*G26</f>
        <v>11242.77</v>
      </c>
      <c r="H28" s="67"/>
    </row>
    <row r="29" spans="1:8" ht="52.8" x14ac:dyDescent="0.3">
      <c r="A29" s="36" t="s">
        <v>25</v>
      </c>
      <c r="B29" s="11" t="s">
        <v>26</v>
      </c>
      <c r="C29" s="11" t="s">
        <v>5</v>
      </c>
      <c r="D29" s="11">
        <v>2.34</v>
      </c>
      <c r="E29" s="37">
        <f>D29*F26*G26</f>
        <v>17083.169999999998</v>
      </c>
      <c r="H29" s="67"/>
    </row>
    <row r="30" spans="1:8" ht="39.6" x14ac:dyDescent="0.3">
      <c r="A30" s="36" t="s">
        <v>31</v>
      </c>
      <c r="B30" s="11" t="s">
        <v>91</v>
      </c>
      <c r="C30" s="11" t="s">
        <v>5</v>
      </c>
      <c r="D30" s="11">
        <v>2.0499999999999998</v>
      </c>
      <c r="E30" s="37">
        <f>D30*F26*G26</f>
        <v>14966.024999999998</v>
      </c>
      <c r="H30" s="67"/>
    </row>
    <row r="31" spans="1:8" ht="39.6" x14ac:dyDescent="0.3">
      <c r="A31" s="36" t="s">
        <v>32</v>
      </c>
      <c r="B31" s="11" t="s">
        <v>91</v>
      </c>
      <c r="C31" s="11" t="s">
        <v>5</v>
      </c>
      <c r="D31" s="11">
        <v>1.55</v>
      </c>
      <c r="E31" s="37">
        <f>D31*F26*2</f>
        <v>7543.85</v>
      </c>
      <c r="G31" s="59" t="s">
        <v>133</v>
      </c>
      <c r="H31" s="67"/>
    </row>
    <row r="32" spans="1:8" x14ac:dyDescent="0.3">
      <c r="A32" s="36" t="s">
        <v>33</v>
      </c>
      <c r="B32" s="13" t="s">
        <v>34</v>
      </c>
      <c r="C32" s="11" t="s">
        <v>5</v>
      </c>
      <c r="D32" s="11">
        <v>0.61</v>
      </c>
      <c r="E32" s="37">
        <f>D32*F26*G26</f>
        <v>4453.3050000000003</v>
      </c>
      <c r="H32" s="67"/>
    </row>
    <row r="33" spans="1:8" x14ac:dyDescent="0.3">
      <c r="A33" s="36" t="s">
        <v>35</v>
      </c>
      <c r="B33" s="13" t="s">
        <v>34</v>
      </c>
      <c r="C33" s="11" t="s">
        <v>5</v>
      </c>
      <c r="D33" s="11">
        <v>0.15</v>
      </c>
      <c r="E33" s="37">
        <f>D33*F26*G26</f>
        <v>1095.0749999999998</v>
      </c>
      <c r="H33" s="67"/>
    </row>
    <row r="34" spans="1:8" ht="52.8" x14ac:dyDescent="0.3">
      <c r="A34" s="36" t="s">
        <v>28</v>
      </c>
      <c r="B34" s="11" t="s">
        <v>91</v>
      </c>
      <c r="C34" s="11" t="s">
        <v>5</v>
      </c>
      <c r="D34" s="11">
        <v>0.52</v>
      </c>
      <c r="E34" s="37">
        <f>D34*F26*G26</f>
        <v>3796.26</v>
      </c>
      <c r="H34" s="67"/>
    </row>
    <row r="35" spans="1:8" ht="39.6" x14ac:dyDescent="0.3">
      <c r="A35" s="36" t="s">
        <v>27</v>
      </c>
      <c r="B35" s="11" t="s">
        <v>91</v>
      </c>
      <c r="C35" s="11" t="s">
        <v>5</v>
      </c>
      <c r="D35" s="11">
        <v>0.12</v>
      </c>
      <c r="E35" s="37">
        <f>D35*F26*G26</f>
        <v>876.06</v>
      </c>
      <c r="H35" s="67"/>
    </row>
    <row r="36" spans="1:8" ht="39.6" x14ac:dyDescent="0.3">
      <c r="A36" s="36" t="s">
        <v>43</v>
      </c>
      <c r="B36" s="11" t="s">
        <v>36</v>
      </c>
      <c r="C36" s="11" t="s">
        <v>5</v>
      </c>
      <c r="D36" s="11">
        <v>0.44</v>
      </c>
      <c r="E36" s="37">
        <v>0</v>
      </c>
      <c r="H36" s="67"/>
    </row>
    <row r="37" spans="1:8" ht="39.6" x14ac:dyDescent="0.3">
      <c r="A37" s="36" t="s">
        <v>37</v>
      </c>
      <c r="B37" s="11" t="s">
        <v>38</v>
      </c>
      <c r="C37" s="11" t="s">
        <v>5</v>
      </c>
      <c r="D37" s="11">
        <v>0.32</v>
      </c>
      <c r="E37" s="37">
        <v>0</v>
      </c>
      <c r="H37" s="67"/>
    </row>
    <row r="38" spans="1:8" x14ac:dyDescent="0.3">
      <c r="A38" s="36" t="s">
        <v>29</v>
      </c>
      <c r="B38" s="11" t="s">
        <v>42</v>
      </c>
      <c r="C38" s="11" t="s">
        <v>5</v>
      </c>
      <c r="D38" s="11">
        <v>2.76</v>
      </c>
      <c r="E38" s="37">
        <f>D38*F26*G26</f>
        <v>20149.379999999997</v>
      </c>
      <c r="H38" s="67"/>
    </row>
    <row r="39" spans="1:8" ht="16.2" thickBot="1" x14ac:dyDescent="0.35">
      <c r="A39" s="39" t="s">
        <v>39</v>
      </c>
      <c r="B39" s="15" t="s">
        <v>42</v>
      </c>
      <c r="C39" s="15" t="s">
        <v>5</v>
      </c>
      <c r="D39" s="15">
        <v>3.2</v>
      </c>
      <c r="E39" s="40">
        <f>D39*F26*G26</f>
        <v>23361.600000000002</v>
      </c>
      <c r="H39" s="67"/>
    </row>
    <row r="40" spans="1:8" ht="16.2" thickBot="1" x14ac:dyDescent="0.35">
      <c r="A40" s="41" t="s">
        <v>49</v>
      </c>
      <c r="B40" s="22" t="s">
        <v>134</v>
      </c>
      <c r="C40" s="22" t="s">
        <v>51</v>
      </c>
      <c r="D40" s="22"/>
      <c r="E40" s="42">
        <v>9773.23</v>
      </c>
      <c r="G40" s="67"/>
    </row>
    <row r="41" spans="1:8" x14ac:dyDescent="0.3">
      <c r="A41" s="45" t="s">
        <v>152</v>
      </c>
      <c r="B41" s="11" t="s">
        <v>156</v>
      </c>
      <c r="C41" s="18" t="s">
        <v>67</v>
      </c>
      <c r="D41" s="11">
        <v>20</v>
      </c>
      <c r="E41" s="43">
        <f>D41*126.7</f>
        <v>2534</v>
      </c>
      <c r="G41" s="67"/>
    </row>
    <row r="42" spans="1:8" ht="27" x14ac:dyDescent="0.3">
      <c r="A42" s="45" t="s">
        <v>153</v>
      </c>
      <c r="B42" s="11" t="s">
        <v>157</v>
      </c>
      <c r="C42" s="11" t="s">
        <v>67</v>
      </c>
      <c r="D42" s="11">
        <v>28</v>
      </c>
      <c r="E42" s="43">
        <f t="shared" ref="E42:E43" si="0">D42*126.7</f>
        <v>3547.6</v>
      </c>
    </row>
    <row r="43" spans="1:8" x14ac:dyDescent="0.3">
      <c r="A43" s="45" t="s">
        <v>154</v>
      </c>
      <c r="B43" s="11" t="s">
        <v>158</v>
      </c>
      <c r="C43" s="11" t="s">
        <v>67</v>
      </c>
      <c r="D43" s="11">
        <v>12</v>
      </c>
      <c r="E43" s="43">
        <f t="shared" si="0"/>
        <v>1520.4</v>
      </c>
    </row>
    <row r="44" spans="1:8" x14ac:dyDescent="0.3">
      <c r="A44" s="45" t="s">
        <v>155</v>
      </c>
      <c r="B44" s="11" t="s">
        <v>158</v>
      </c>
      <c r="C44" s="11" t="s">
        <v>67</v>
      </c>
      <c r="D44" s="11">
        <v>4</v>
      </c>
      <c r="E44" s="43">
        <f>D44*126.7</f>
        <v>506.8</v>
      </c>
    </row>
    <row r="45" spans="1:8" x14ac:dyDescent="0.3">
      <c r="A45" s="68"/>
      <c r="B45" s="65"/>
      <c r="C45" s="65"/>
      <c r="D45" s="65"/>
      <c r="E45" s="66"/>
    </row>
    <row r="46" spans="1:8" s="72" customFormat="1" x14ac:dyDescent="0.3">
      <c r="A46" s="69" t="s">
        <v>52</v>
      </c>
      <c r="B46" s="70"/>
      <c r="C46" s="70"/>
      <c r="D46" s="70"/>
      <c r="E46" s="71">
        <f>SUM(E28:E45)</f>
        <v>122449.52499999999</v>
      </c>
    </row>
    <row r="47" spans="1:8" s="72" customFormat="1" x14ac:dyDescent="0.3">
      <c r="A47" s="73"/>
      <c r="B47" s="74"/>
      <c r="C47" s="74"/>
      <c r="D47" s="74"/>
      <c r="E47" s="75"/>
    </row>
    <row r="48" spans="1:8" ht="30.75" customHeight="1" x14ac:dyDescent="0.3">
      <c r="A48" s="138" t="s">
        <v>161</v>
      </c>
      <c r="B48" s="138"/>
      <c r="C48" s="138"/>
      <c r="D48" s="138"/>
      <c r="E48" s="138"/>
    </row>
    <row r="49" spans="1:5" ht="33" customHeight="1" x14ac:dyDescent="0.3">
      <c r="A49" s="138" t="s">
        <v>23</v>
      </c>
      <c r="B49" s="138"/>
      <c r="C49" s="138"/>
      <c r="D49" s="138"/>
      <c r="E49" s="138"/>
    </row>
    <row r="50" spans="1:5" x14ac:dyDescent="0.3">
      <c r="A50" s="138" t="s">
        <v>22</v>
      </c>
      <c r="B50" s="138"/>
      <c r="C50" s="138"/>
      <c r="D50" s="138"/>
      <c r="E50" s="138"/>
    </row>
    <row r="51" spans="1:5" ht="31.5" customHeight="1" x14ac:dyDescent="0.3">
      <c r="A51" s="138" t="s">
        <v>71</v>
      </c>
      <c r="B51" s="138"/>
      <c r="C51" s="138"/>
      <c r="D51" s="138"/>
      <c r="E51" s="138"/>
    </row>
    <row r="52" spans="1:5" x14ac:dyDescent="0.3">
      <c r="A52" s="138" t="s">
        <v>20</v>
      </c>
      <c r="B52" s="138"/>
      <c r="C52" s="138"/>
      <c r="D52" s="138"/>
      <c r="E52" s="138"/>
    </row>
    <row r="53" spans="1:5" x14ac:dyDescent="0.3">
      <c r="A53" s="139" t="s">
        <v>6</v>
      </c>
      <c r="B53" s="139"/>
      <c r="C53" s="139"/>
      <c r="D53" s="139"/>
      <c r="E53" s="139"/>
    </row>
    <row r="54" spans="1:5" x14ac:dyDescent="0.3">
      <c r="A54" s="138" t="s">
        <v>20</v>
      </c>
      <c r="B54" s="138"/>
      <c r="C54" s="138"/>
      <c r="D54" s="138"/>
      <c r="E54" s="138"/>
    </row>
    <row r="55" spans="1:5" x14ac:dyDescent="0.3">
      <c r="A55" s="136" t="s">
        <v>69</v>
      </c>
      <c r="B55" s="136"/>
      <c r="C55" s="136"/>
      <c r="D55" s="136"/>
      <c r="E55" s="136"/>
    </row>
    <row r="56" spans="1:5" x14ac:dyDescent="0.3">
      <c r="B56" s="137" t="s">
        <v>21</v>
      </c>
      <c r="C56" s="137"/>
      <c r="D56" s="137"/>
      <c r="E56" s="76" t="s">
        <v>7</v>
      </c>
    </row>
    <row r="57" spans="1:5" x14ac:dyDescent="0.3">
      <c r="A57" s="64"/>
      <c r="B57" s="64"/>
      <c r="C57" s="64"/>
      <c r="D57" s="64"/>
      <c r="E57" s="64"/>
    </row>
    <row r="58" spans="1:5" x14ac:dyDescent="0.3">
      <c r="A58" s="136" t="s">
        <v>107</v>
      </c>
      <c r="B58" s="136"/>
      <c r="C58" s="136"/>
      <c r="D58" s="136"/>
      <c r="E58" s="136"/>
    </row>
    <row r="59" spans="1:5" x14ac:dyDescent="0.3">
      <c r="B59" s="137" t="s">
        <v>21</v>
      </c>
      <c r="C59" s="137"/>
      <c r="D59" s="137"/>
      <c r="E59" s="76" t="s">
        <v>7</v>
      </c>
    </row>
    <row r="61" spans="1:5" x14ac:dyDescent="0.3">
      <c r="A61" s="72" t="s">
        <v>92</v>
      </c>
      <c r="B61" s="77"/>
    </row>
    <row r="62" spans="1:5" x14ac:dyDescent="0.3">
      <c r="A62" s="1" t="s">
        <v>93</v>
      </c>
      <c r="B62" s="78">
        <v>-90650.45</v>
      </c>
    </row>
    <row r="63" spans="1:5" x14ac:dyDescent="0.3">
      <c r="A63" s="79" t="s">
        <v>94</v>
      </c>
      <c r="B63" s="80">
        <v>561805.02</v>
      </c>
    </row>
    <row r="64" spans="1:5" x14ac:dyDescent="0.3">
      <c r="A64" s="1" t="s">
        <v>95</v>
      </c>
      <c r="B64" s="80">
        <v>545560.59</v>
      </c>
    </row>
    <row r="65" spans="1:2" x14ac:dyDescent="0.3">
      <c r="A65" s="1" t="s">
        <v>122</v>
      </c>
      <c r="B65" s="80">
        <v>15434.16</v>
      </c>
    </row>
    <row r="66" spans="1:2" x14ac:dyDescent="0.3">
      <c r="A66" s="1" t="s">
        <v>123</v>
      </c>
      <c r="B66" s="80">
        <v>8400</v>
      </c>
    </row>
    <row r="67" spans="1:2" x14ac:dyDescent="0.3">
      <c r="A67" s="72" t="s">
        <v>96</v>
      </c>
      <c r="B67" s="78">
        <f>B62+B64+B65+B66-('1 кв.'!E52+'2 кв.'!E60+'3 кв.'!E50+'4 кв.'!E46)</f>
        <v>-74649.751000000164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5:E55"/>
    <mergeCell ref="B56:D56"/>
    <mergeCell ref="A58:E58"/>
    <mergeCell ref="B59:D59"/>
    <mergeCell ref="A49:E49"/>
    <mergeCell ref="A50:E50"/>
    <mergeCell ref="A51:E51"/>
    <mergeCell ref="A52:E52"/>
    <mergeCell ref="A53:E53"/>
    <mergeCell ref="A54:E54"/>
  </mergeCells>
  <printOptions horizontalCentered="1"/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topLeftCell="A52" zoomScaleNormal="100" zoomScaleSheetLayoutView="100" workbookViewId="0">
      <selection activeCell="E31" sqref="E31:E41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144" t="s">
        <v>135</v>
      </c>
      <c r="B1" s="144"/>
      <c r="C1" s="144"/>
      <c r="D1" s="81"/>
    </row>
    <row r="2" spans="1:5" ht="15.6" x14ac:dyDescent="0.3">
      <c r="A2" s="145" t="s">
        <v>136</v>
      </c>
      <c r="B2" s="145"/>
      <c r="C2" s="145"/>
      <c r="D2" s="79"/>
    </row>
    <row r="3" spans="1:5" ht="15.6" x14ac:dyDescent="0.3">
      <c r="A3" s="145" t="s">
        <v>137</v>
      </c>
      <c r="B3" s="145"/>
      <c r="C3" s="145"/>
      <c r="D3" s="79"/>
    </row>
    <row r="4" spans="1:5" ht="15.6" x14ac:dyDescent="0.3">
      <c r="A4" s="144" t="s">
        <v>151</v>
      </c>
      <c r="B4" s="144"/>
      <c r="C4" s="144"/>
      <c r="D4" s="81"/>
    </row>
    <row r="5" spans="1:5" ht="15.6" x14ac:dyDescent="0.3">
      <c r="A5" s="146"/>
      <c r="B5" s="146"/>
      <c r="C5" s="146"/>
      <c r="D5" s="1"/>
    </row>
    <row r="6" spans="1:5" ht="15.6" x14ac:dyDescent="0.3">
      <c r="A6" s="79"/>
      <c r="B6" s="2" t="s">
        <v>93</v>
      </c>
      <c r="C6" s="101">
        <f>'4 кв.'!B62</f>
        <v>-90650.45</v>
      </c>
      <c r="D6" s="82"/>
    </row>
    <row r="7" spans="1:5" ht="15.6" x14ac:dyDescent="0.3">
      <c r="A7" s="83" t="s">
        <v>138</v>
      </c>
      <c r="B7" s="79" t="s">
        <v>94</v>
      </c>
      <c r="C7" s="102">
        <f>'4 кв.'!B63</f>
        <v>561805.02</v>
      </c>
      <c r="D7" s="84"/>
    </row>
    <row r="8" spans="1:5" ht="15.6" x14ac:dyDescent="0.3">
      <c r="A8" s="12"/>
      <c r="B8" s="2" t="s">
        <v>95</v>
      </c>
      <c r="C8" s="102">
        <f>'4 кв.'!B64</f>
        <v>545560.59</v>
      </c>
      <c r="D8" s="84"/>
    </row>
    <row r="9" spans="1:5" ht="15.6" x14ac:dyDescent="0.3">
      <c r="A9" s="12"/>
      <c r="B9" s="2" t="s">
        <v>122</v>
      </c>
      <c r="C9" s="102">
        <f>'4 кв.'!B65</f>
        <v>15434.16</v>
      </c>
      <c r="D9" s="84"/>
    </row>
    <row r="10" spans="1:5" ht="15.6" x14ac:dyDescent="0.3">
      <c r="A10" s="12"/>
      <c r="B10" s="2" t="s">
        <v>123</v>
      </c>
      <c r="C10" s="102">
        <f>'4 кв.'!B66</f>
        <v>8400</v>
      </c>
      <c r="D10" s="84"/>
    </row>
    <row r="11" spans="1:5" ht="15.6" x14ac:dyDescent="0.3">
      <c r="A11" s="12"/>
      <c r="B11" s="79" t="s">
        <v>139</v>
      </c>
      <c r="C11" s="103">
        <f>SUM(C8:C10)</f>
        <v>569394.75</v>
      </c>
      <c r="D11" s="82"/>
    </row>
    <row r="12" spans="1:5" ht="15.6" x14ac:dyDescent="0.3">
      <c r="A12" s="1"/>
      <c r="B12" s="147"/>
      <c r="C12" s="147"/>
      <c r="D12" s="84"/>
    </row>
    <row r="13" spans="1:5" ht="15.6" x14ac:dyDescent="0.3">
      <c r="A13" s="85" t="s">
        <v>140</v>
      </c>
      <c r="B13" s="86" t="s">
        <v>49</v>
      </c>
      <c r="C13" s="102">
        <f>'1 кв.'!E40+'2 кв.'!E40+'3 кв.'!E40+'4 кв.'!E40</f>
        <v>64718.619999999995</v>
      </c>
      <c r="D13" s="84"/>
      <c r="E13" s="100"/>
    </row>
    <row r="14" spans="1:5" ht="15.6" x14ac:dyDescent="0.3">
      <c r="A14" s="1"/>
      <c r="B14" s="86" t="s">
        <v>141</v>
      </c>
      <c r="C14" s="102">
        <f>E31+E45</f>
        <v>56916.040999999997</v>
      </c>
      <c r="D14" s="84"/>
      <c r="E14" s="100">
        <f>'1 кв.'!E41+'1 кв.'!E42+'1 кв.'!E43+'1 кв.'!E44+'1 кв.'!E45+'1 кв.'!E46+'1 кв.'!E47+'1 кв.'!E48+'1 кв.'!E49+'1 кв.'!E50+'1 кв.'!E51+'2 кв.'!E57+'2 кв.'!E56+'2 кв.'!E55+'2 кв.'!E54+'2 кв.'!E53+'2 кв.'!E52+'2 кв.'!E51+'2 кв.'!E50+'2 кв.'!E49+'2 кв.'!E48+'2 кв.'!E47+'2 кв.'!E46+'2 кв.'!E45+'2 кв.'!E44+'2 кв.'!E43+'2 кв.'!E42+'2 кв.'!E41+'3 кв.'!E41+'3 кв.'!E42+'3 кв.'!E43+'3 кв.'!E44+'3 кв.'!E45+'3 кв.'!E46+'3 кв.'!E47+'3 кв.'!E48+'4 кв.'!E41+'4 кв.'!E42+'4 кв.'!E43+'4 кв.'!E44</f>
        <v>68379.640999999989</v>
      </c>
    </row>
    <row r="15" spans="1:5" ht="15.6" x14ac:dyDescent="0.3">
      <c r="B15" s="87" t="s">
        <v>4</v>
      </c>
      <c r="C15" s="102">
        <f>'1 кв.'!E28+'2 кв.'!E28+'3 кв.'!E28+'4 кв.'!E28</f>
        <v>47891.28</v>
      </c>
      <c r="D15" s="84"/>
    </row>
    <row r="16" spans="1:5" ht="15.6" x14ac:dyDescent="0.3">
      <c r="A16" s="85"/>
      <c r="B16" s="87" t="s">
        <v>25</v>
      </c>
      <c r="C16" s="102">
        <f>'1 кв.'!E29+'2 кв.'!E29+'3 кв.'!E29+'4 кв.'!E29</f>
        <v>67018.59</v>
      </c>
      <c r="D16" s="84"/>
    </row>
    <row r="17" spans="1:5" ht="15.6" x14ac:dyDescent="0.3">
      <c r="A17" s="85"/>
      <c r="B17" s="87" t="s">
        <v>31</v>
      </c>
      <c r="C17" s="102">
        <f>'1 кв.'!E30+'2 кв.'!E30+'3 кв.'!E30+'4 кв.'!E30</f>
        <v>59572.079999999987</v>
      </c>
      <c r="D17" s="84"/>
    </row>
    <row r="18" spans="1:5" ht="15.6" x14ac:dyDescent="0.3">
      <c r="A18" s="85"/>
      <c r="B18" s="87" t="s">
        <v>32</v>
      </c>
      <c r="C18" s="102">
        <f>'1 кв.'!E31+'2 кв.'!E31+'3 кв.'!E31+'4 кв.'!E31</f>
        <v>41126.15</v>
      </c>
      <c r="D18" s="84"/>
    </row>
    <row r="19" spans="1:5" ht="15.6" x14ac:dyDescent="0.3">
      <c r="A19" s="85"/>
      <c r="B19" s="87" t="s">
        <v>33</v>
      </c>
      <c r="C19" s="102">
        <f>'1 кв.'!E32+'2 кв.'!E32+'3 кв.'!E32+'4 кв.'!E32</f>
        <v>17813.22</v>
      </c>
      <c r="D19" s="84"/>
    </row>
    <row r="20" spans="1:5" ht="15.6" x14ac:dyDescent="0.3">
      <c r="A20" s="85"/>
      <c r="B20" s="87" t="s">
        <v>35</v>
      </c>
      <c r="C20" s="102">
        <f>'1 кв.'!E33+'2 кв.'!E33+'3 кв.'!E33+'4 кв.'!E33</f>
        <v>4380.2999999999993</v>
      </c>
      <c r="D20" s="84"/>
    </row>
    <row r="21" spans="1:5" ht="15.6" x14ac:dyDescent="0.3">
      <c r="A21" s="85"/>
      <c r="B21" s="87" t="s">
        <v>142</v>
      </c>
      <c r="C21" s="102">
        <f>'1 кв.'!E34+'2 кв.'!E34+'3 кв.'!E34+'4 кв.'!E34</f>
        <v>14966.025</v>
      </c>
      <c r="D21" s="84"/>
    </row>
    <row r="22" spans="1:5" ht="15.6" x14ac:dyDescent="0.3">
      <c r="A22" s="85"/>
      <c r="B22" s="87" t="s">
        <v>143</v>
      </c>
      <c r="C22" s="102">
        <f>'1 кв.'!E35+'2 кв.'!E35+'3 кв.'!E35+'4 кв.'!E35</f>
        <v>3504.24</v>
      </c>
      <c r="D22" s="84"/>
    </row>
    <row r="23" spans="1:5" ht="15.6" x14ac:dyDescent="0.3">
      <c r="A23" s="85"/>
      <c r="B23" s="87" t="s">
        <v>144</v>
      </c>
      <c r="C23" s="102">
        <f>'1 кв.'!E36+'2 кв.'!E36+'3 кв.'!E36+'4 кв.'!E36</f>
        <v>4800</v>
      </c>
      <c r="D23" s="84"/>
    </row>
    <row r="24" spans="1:5" ht="15.6" x14ac:dyDescent="0.3">
      <c r="A24" s="85"/>
      <c r="B24" s="87" t="s">
        <v>37</v>
      </c>
      <c r="C24" s="102">
        <f>'1 кв.'!E37+'2 кв.'!E37+'3 кв.'!E37+'4 кв.'!E37</f>
        <v>0</v>
      </c>
      <c r="D24" s="84"/>
    </row>
    <row r="25" spans="1:5" ht="15.6" x14ac:dyDescent="0.3">
      <c r="A25" s="85"/>
      <c r="B25" s="87" t="s">
        <v>29</v>
      </c>
      <c r="C25" s="102">
        <f>'1 кв.'!E38+'2 кв.'!E38+'3 кв.'!E38+'4 кв.'!E38</f>
        <v>65047.454999999994</v>
      </c>
      <c r="D25" s="84"/>
    </row>
    <row r="26" spans="1:5" ht="15.6" x14ac:dyDescent="0.3">
      <c r="A26" s="85"/>
      <c r="B26" s="87" t="s">
        <v>39</v>
      </c>
      <c r="C26" s="102">
        <f>'1 кв.'!E39+'2 кв.'!E39+'3 кв.'!E39+'4 кв.'!E39</f>
        <v>94176.450000000012</v>
      </c>
      <c r="D26" s="84"/>
    </row>
    <row r="27" spans="1:5" ht="15.6" x14ac:dyDescent="0.3">
      <c r="A27" s="85"/>
      <c r="B27" s="87" t="s">
        <v>160</v>
      </c>
      <c r="C27" s="102">
        <f>'2 кв.'!E57</f>
        <v>11463.6</v>
      </c>
      <c r="D27" s="84"/>
    </row>
    <row r="28" spans="1:5" ht="15.6" x14ac:dyDescent="0.3">
      <c r="A28" s="1"/>
      <c r="B28" s="83" t="s">
        <v>145</v>
      </c>
      <c r="C28" s="101">
        <f>SUM(C13:C27)</f>
        <v>553394.05100000009</v>
      </c>
      <c r="D28" s="84"/>
      <c r="E28" s="100">
        <f>'1 кв.'!E52+'2 кв.'!E60+'3 кв.'!E50+'4 кв.'!E46</f>
        <v>553394.05100000009</v>
      </c>
    </row>
    <row r="29" spans="1:5" ht="15.6" x14ac:dyDescent="0.3">
      <c r="A29" s="1"/>
      <c r="B29" s="88" t="s">
        <v>146</v>
      </c>
      <c r="C29" s="101">
        <f>C6+C11-C28</f>
        <v>-74649.751000000106</v>
      </c>
      <c r="D29" s="84"/>
    </row>
    <row r="30" spans="1:5" s="92" customFormat="1" ht="15.6" x14ac:dyDescent="0.3">
      <c r="A30" s="89"/>
      <c r="B30" s="90" t="s">
        <v>147</v>
      </c>
      <c r="C30" s="3" t="s">
        <v>148</v>
      </c>
      <c r="D30" s="91"/>
    </row>
    <row r="31" spans="1:5" ht="15.6" x14ac:dyDescent="0.3">
      <c r="A31" s="18" t="s">
        <v>64</v>
      </c>
      <c r="B31" s="30" t="s">
        <v>53</v>
      </c>
      <c r="C31" s="19">
        <v>2</v>
      </c>
      <c r="D31" s="84"/>
      <c r="E31" s="143">
        <f>118.3*118.42</f>
        <v>14009.085999999999</v>
      </c>
    </row>
    <row r="32" spans="1:5" ht="15.6" x14ac:dyDescent="0.3">
      <c r="A32" s="11"/>
      <c r="B32" s="30" t="s">
        <v>54</v>
      </c>
      <c r="C32" s="3">
        <v>10</v>
      </c>
      <c r="D32" s="84"/>
      <c r="E32" s="143"/>
    </row>
    <row r="33" spans="1:5" ht="15.6" x14ac:dyDescent="0.3">
      <c r="A33" s="11" t="s">
        <v>65</v>
      </c>
      <c r="B33" s="30" t="s">
        <v>55</v>
      </c>
      <c r="C33" s="3">
        <v>2</v>
      </c>
      <c r="D33" s="84"/>
      <c r="E33" s="143"/>
    </row>
    <row r="34" spans="1:5" ht="15.6" x14ac:dyDescent="0.3">
      <c r="A34" s="11"/>
      <c r="B34" s="30" t="s">
        <v>56</v>
      </c>
      <c r="C34" s="3">
        <v>2.2000000000000002</v>
      </c>
      <c r="D34" s="84"/>
      <c r="E34" s="143"/>
    </row>
    <row r="35" spans="1:5" ht="15.6" x14ac:dyDescent="0.3">
      <c r="A35" s="11"/>
      <c r="B35" s="30" t="s">
        <v>57</v>
      </c>
      <c r="C35" s="3">
        <v>24</v>
      </c>
      <c r="D35" s="84"/>
      <c r="E35" s="143"/>
    </row>
    <row r="36" spans="1:5" ht="15.6" x14ac:dyDescent="0.3">
      <c r="A36" s="11"/>
      <c r="B36" s="30" t="s">
        <v>58</v>
      </c>
      <c r="C36" s="3">
        <v>1.1000000000000001</v>
      </c>
      <c r="D36" s="84"/>
      <c r="E36" s="143"/>
    </row>
    <row r="37" spans="1:5" ht="28.2" x14ac:dyDescent="0.3">
      <c r="A37" s="11" t="s">
        <v>66</v>
      </c>
      <c r="B37" s="30" t="s">
        <v>59</v>
      </c>
      <c r="C37" s="3">
        <v>16</v>
      </c>
      <c r="D37" s="84"/>
      <c r="E37" s="143"/>
    </row>
    <row r="38" spans="1:5" ht="15.6" x14ac:dyDescent="0.3">
      <c r="A38" s="11"/>
      <c r="B38" s="30" t="s">
        <v>60</v>
      </c>
      <c r="C38" s="3">
        <v>2.5</v>
      </c>
      <c r="D38" s="84"/>
      <c r="E38" s="143"/>
    </row>
    <row r="39" spans="1:5" ht="15.6" x14ac:dyDescent="0.3">
      <c r="A39" s="11"/>
      <c r="B39" s="30" t="s">
        <v>61</v>
      </c>
      <c r="C39" s="3">
        <v>24</v>
      </c>
      <c r="D39" s="84"/>
      <c r="E39" s="143"/>
    </row>
    <row r="40" spans="1:5" ht="15.6" x14ac:dyDescent="0.3">
      <c r="A40" s="11"/>
      <c r="B40" s="30" t="s">
        <v>62</v>
      </c>
      <c r="C40" s="3">
        <v>32</v>
      </c>
      <c r="D40" s="84"/>
      <c r="E40" s="143"/>
    </row>
    <row r="41" spans="1:5" ht="15.6" x14ac:dyDescent="0.3">
      <c r="A41" s="11"/>
      <c r="B41" s="30" t="s">
        <v>63</v>
      </c>
      <c r="C41" s="3">
        <v>2.5</v>
      </c>
      <c r="D41" s="84"/>
      <c r="E41" s="143"/>
    </row>
    <row r="42" spans="1:5" ht="15.6" x14ac:dyDescent="0.3">
      <c r="A42" s="11" t="s">
        <v>88</v>
      </c>
      <c r="B42" s="30" t="s">
        <v>73</v>
      </c>
      <c r="C42" s="11">
        <v>2</v>
      </c>
      <c r="D42" s="84"/>
    </row>
    <row r="43" spans="1:5" ht="15.6" x14ac:dyDescent="0.3">
      <c r="A43" s="11"/>
      <c r="B43" s="30" t="s">
        <v>74</v>
      </c>
      <c r="C43" s="11">
        <v>2.5</v>
      </c>
      <c r="D43" s="84"/>
    </row>
    <row r="44" spans="1:5" ht="14.25" customHeight="1" x14ac:dyDescent="0.3">
      <c r="A44" s="11"/>
      <c r="B44" s="30" t="s">
        <v>75</v>
      </c>
      <c r="C44" s="11">
        <v>2</v>
      </c>
      <c r="D44" s="84"/>
    </row>
    <row r="45" spans="1:5" ht="14.25" customHeight="1" x14ac:dyDescent="0.3">
      <c r="A45" s="11" t="s">
        <v>89</v>
      </c>
      <c r="B45" s="30" t="s">
        <v>76</v>
      </c>
      <c r="C45" s="11">
        <v>4.66</v>
      </c>
      <c r="D45" s="84"/>
      <c r="E45">
        <f>338.65*126.7</f>
        <v>42906.954999999994</v>
      </c>
    </row>
    <row r="46" spans="1:5" ht="14.25" customHeight="1" x14ac:dyDescent="0.3">
      <c r="A46" s="11"/>
      <c r="B46" s="30" t="s">
        <v>77</v>
      </c>
      <c r="C46" s="11">
        <v>20</v>
      </c>
      <c r="D46" s="84"/>
    </row>
    <row r="47" spans="1:5" ht="14.25" customHeight="1" x14ac:dyDescent="0.3">
      <c r="A47" s="11"/>
      <c r="B47" s="30" t="s">
        <v>108</v>
      </c>
      <c r="C47" s="11">
        <v>43.5</v>
      </c>
      <c r="D47" s="84"/>
    </row>
    <row r="48" spans="1:5" ht="14.25" customHeight="1" x14ac:dyDescent="0.3">
      <c r="A48" s="11"/>
      <c r="B48" s="30" t="s">
        <v>78</v>
      </c>
      <c r="C48" s="11">
        <v>2</v>
      </c>
      <c r="D48" s="84"/>
    </row>
    <row r="49" spans="1:4" ht="14.25" customHeight="1" x14ac:dyDescent="0.3">
      <c r="A49" s="11"/>
      <c r="B49" s="30" t="s">
        <v>79</v>
      </c>
      <c r="C49" s="11">
        <v>1</v>
      </c>
      <c r="D49" s="84"/>
    </row>
    <row r="50" spans="1:4" ht="14.25" customHeight="1" x14ac:dyDescent="0.3">
      <c r="A50" s="11"/>
      <c r="B50" s="30" t="s">
        <v>80</v>
      </c>
      <c r="C50" s="11">
        <v>8</v>
      </c>
      <c r="D50" s="84"/>
    </row>
    <row r="51" spans="1:4" ht="14.25" customHeight="1" x14ac:dyDescent="0.3">
      <c r="A51" s="11"/>
      <c r="B51" s="30" t="s">
        <v>81</v>
      </c>
      <c r="C51" s="11">
        <v>3</v>
      </c>
      <c r="D51" s="84"/>
    </row>
    <row r="52" spans="1:4" ht="14.25" customHeight="1" x14ac:dyDescent="0.3">
      <c r="A52" s="11"/>
      <c r="B52" s="30" t="s">
        <v>82</v>
      </c>
      <c r="C52" s="11">
        <v>5.33</v>
      </c>
      <c r="D52" s="84"/>
    </row>
    <row r="53" spans="1:4" ht="14.25" customHeight="1" x14ac:dyDescent="0.3">
      <c r="A53" s="11" t="s">
        <v>90</v>
      </c>
      <c r="B53" s="30" t="s">
        <v>83</v>
      </c>
      <c r="C53" s="11">
        <v>13</v>
      </c>
      <c r="D53" s="84"/>
    </row>
    <row r="54" spans="1:4" ht="14.25" customHeight="1" x14ac:dyDescent="0.3">
      <c r="A54" s="11"/>
      <c r="B54" s="30" t="s">
        <v>84</v>
      </c>
      <c r="C54" s="11">
        <v>6</v>
      </c>
      <c r="D54" s="84"/>
    </row>
    <row r="55" spans="1:4" ht="14.25" customHeight="1" x14ac:dyDescent="0.3">
      <c r="A55" s="11"/>
      <c r="B55" s="30" t="s">
        <v>85</v>
      </c>
      <c r="C55" s="11">
        <v>28</v>
      </c>
      <c r="D55" s="84"/>
    </row>
    <row r="56" spans="1:4" ht="14.25" customHeight="1" x14ac:dyDescent="0.3">
      <c r="A56" s="11"/>
      <c r="B56" s="30" t="s">
        <v>86</v>
      </c>
      <c r="C56" s="11">
        <v>8</v>
      </c>
      <c r="D56" s="84"/>
    </row>
    <row r="57" spans="1:4" ht="14.25" customHeight="1" x14ac:dyDescent="0.3">
      <c r="A57" s="11"/>
      <c r="B57" s="30" t="s">
        <v>87</v>
      </c>
      <c r="C57" s="11">
        <v>1</v>
      </c>
      <c r="D57" s="84"/>
    </row>
    <row r="58" spans="1:4" ht="14.25" customHeight="1" x14ac:dyDescent="0.3">
      <c r="A58" s="11"/>
      <c r="B58" s="30" t="s">
        <v>159</v>
      </c>
      <c r="C58" s="93"/>
      <c r="D58" s="84"/>
    </row>
    <row r="59" spans="1:4" ht="14.25" customHeight="1" x14ac:dyDescent="0.3">
      <c r="A59" s="3" t="s">
        <v>119</v>
      </c>
      <c r="B59" s="9" t="s">
        <v>110</v>
      </c>
      <c r="C59" s="3">
        <v>1.66</v>
      </c>
      <c r="D59" s="84"/>
    </row>
    <row r="60" spans="1:4" ht="14.25" customHeight="1" x14ac:dyDescent="0.3">
      <c r="A60" s="3" t="s">
        <v>120</v>
      </c>
      <c r="B60" s="9" t="s">
        <v>111</v>
      </c>
      <c r="C60" s="3">
        <v>12</v>
      </c>
      <c r="D60" s="84"/>
    </row>
    <row r="61" spans="1:4" ht="14.25" customHeight="1" x14ac:dyDescent="0.3">
      <c r="A61" s="3"/>
      <c r="B61" s="9" t="s">
        <v>112</v>
      </c>
      <c r="C61" s="3">
        <v>3</v>
      </c>
      <c r="D61" s="84"/>
    </row>
    <row r="62" spans="1:4" ht="14.25" customHeight="1" x14ac:dyDescent="0.3">
      <c r="A62" s="3"/>
      <c r="B62" s="9" t="s">
        <v>113</v>
      </c>
      <c r="C62" s="3">
        <v>2</v>
      </c>
      <c r="D62" s="84"/>
    </row>
    <row r="63" spans="1:4" ht="14.25" customHeight="1" x14ac:dyDescent="0.3">
      <c r="A63" s="3"/>
      <c r="B63" s="9" t="s">
        <v>114</v>
      </c>
      <c r="C63" s="3">
        <v>2</v>
      </c>
      <c r="D63" s="84"/>
    </row>
    <row r="64" spans="1:4" ht="14.25" customHeight="1" x14ac:dyDescent="0.3">
      <c r="A64" s="3"/>
      <c r="B64" s="9" t="s">
        <v>115</v>
      </c>
      <c r="C64" s="3">
        <v>95</v>
      </c>
      <c r="D64" s="84"/>
    </row>
    <row r="65" spans="1:4" ht="14.25" customHeight="1" x14ac:dyDescent="0.3">
      <c r="A65" s="3"/>
      <c r="B65" s="9" t="s">
        <v>116</v>
      </c>
      <c r="C65" s="3">
        <v>8</v>
      </c>
      <c r="D65" s="84"/>
    </row>
    <row r="66" spans="1:4" ht="14.25" customHeight="1" x14ac:dyDescent="0.3">
      <c r="A66" s="3" t="s">
        <v>121</v>
      </c>
      <c r="B66" s="9" t="s">
        <v>117</v>
      </c>
      <c r="C66" s="3">
        <v>1</v>
      </c>
      <c r="D66" s="84"/>
    </row>
    <row r="67" spans="1:4" ht="14.25" customHeight="1" x14ac:dyDescent="0.3">
      <c r="A67" s="3" t="s">
        <v>156</v>
      </c>
      <c r="B67" s="30" t="s">
        <v>152</v>
      </c>
      <c r="C67" s="3">
        <v>20</v>
      </c>
      <c r="D67" s="84"/>
    </row>
    <row r="68" spans="1:4" ht="14.25" customHeight="1" x14ac:dyDescent="0.3">
      <c r="A68" s="3" t="s">
        <v>157</v>
      </c>
      <c r="B68" s="30" t="s">
        <v>153</v>
      </c>
      <c r="C68" s="3">
        <v>28</v>
      </c>
      <c r="D68" s="84"/>
    </row>
    <row r="69" spans="1:4" ht="14.25" customHeight="1" x14ac:dyDescent="0.3">
      <c r="A69" s="3" t="s">
        <v>158</v>
      </c>
      <c r="B69" s="30" t="s">
        <v>154</v>
      </c>
      <c r="C69" s="3">
        <v>12</v>
      </c>
      <c r="D69" s="84"/>
    </row>
    <row r="70" spans="1:4" ht="14.25" customHeight="1" x14ac:dyDescent="0.3">
      <c r="A70" s="3"/>
      <c r="B70" s="30" t="s">
        <v>155</v>
      </c>
      <c r="C70" s="3">
        <v>4</v>
      </c>
      <c r="D70" s="84"/>
    </row>
    <row r="71" spans="1:4" ht="14.25" customHeight="1" x14ac:dyDescent="0.3">
      <c r="A71" s="3"/>
      <c r="B71" s="9"/>
      <c r="C71" s="99"/>
      <c r="D71" s="84"/>
    </row>
    <row r="72" spans="1:4" s="98" customFormat="1" ht="15.6" x14ac:dyDescent="0.3">
      <c r="A72" s="94"/>
      <c r="B72" s="95" t="s">
        <v>149</v>
      </c>
      <c r="C72" s="96">
        <f>SUM(C31:C71)</f>
        <v>456.95000000000005</v>
      </c>
      <c r="D72" s="97"/>
    </row>
    <row r="73" spans="1:4" ht="15.6" x14ac:dyDescent="0.3">
      <c r="A73" s="1"/>
      <c r="B73" s="83"/>
      <c r="C73" s="83"/>
      <c r="D73" s="84"/>
    </row>
    <row r="74" spans="1:4" ht="15.6" x14ac:dyDescent="0.3">
      <c r="A74" s="83" t="s">
        <v>150</v>
      </c>
      <c r="C74" s="83"/>
      <c r="D74" s="84"/>
    </row>
    <row r="75" spans="1:4" ht="15.6" x14ac:dyDescent="0.3">
      <c r="A75" s="1"/>
      <c r="B75" s="83"/>
      <c r="C75" s="83"/>
      <c r="D75" s="84"/>
    </row>
    <row r="76" spans="1:4" ht="16.2" customHeight="1" x14ac:dyDescent="0.3">
      <c r="A76" s="1"/>
      <c r="B76" s="83"/>
      <c r="C76" s="83"/>
      <c r="D76" s="84"/>
    </row>
    <row r="77" spans="1:4" ht="16.2" customHeight="1" x14ac:dyDescent="0.3">
      <c r="A77" s="1"/>
      <c r="B77" s="83"/>
      <c r="C77" s="83"/>
      <c r="D77" s="84"/>
    </row>
    <row r="78" spans="1:4" ht="16.2" customHeight="1" x14ac:dyDescent="0.3">
      <c r="A78" s="1"/>
      <c r="B78" s="83"/>
      <c r="C78" s="83"/>
      <c r="D78" s="84"/>
    </row>
    <row r="79" spans="1:4" ht="16.2" customHeight="1" x14ac:dyDescent="0.3">
      <c r="A79" s="1"/>
      <c r="B79" s="83"/>
      <c r="C79" s="83"/>
      <c r="D79" s="84"/>
    </row>
    <row r="80" spans="1:4" ht="16.2" customHeight="1" x14ac:dyDescent="0.3">
      <c r="A80" s="1"/>
      <c r="B80" s="83"/>
      <c r="C80" s="83"/>
      <c r="D80" s="84"/>
    </row>
    <row r="81" spans="1:4" ht="16.2" customHeight="1" x14ac:dyDescent="0.3">
      <c r="A81" s="1"/>
      <c r="B81" s="83"/>
      <c r="C81" s="83"/>
      <c r="D81" s="84"/>
    </row>
    <row r="82" spans="1:4" ht="16.2" customHeight="1" x14ac:dyDescent="0.3">
      <c r="A82" s="1"/>
      <c r="B82" s="83"/>
      <c r="C82" s="83"/>
      <c r="D82" s="84"/>
    </row>
    <row r="83" spans="1:4" ht="16.2" customHeight="1" x14ac:dyDescent="0.3">
      <c r="A83" s="1"/>
      <c r="B83" s="83"/>
      <c r="C83" s="83"/>
      <c r="D83" s="84"/>
    </row>
    <row r="84" spans="1:4" ht="16.2" customHeight="1" x14ac:dyDescent="0.3">
      <c r="A84" s="1"/>
      <c r="B84" s="83"/>
      <c r="C84" s="83"/>
      <c r="D84" s="84"/>
    </row>
    <row r="85" spans="1:4" ht="16.2" customHeight="1" x14ac:dyDescent="0.3">
      <c r="A85" s="1"/>
      <c r="B85" s="83"/>
      <c r="C85" s="83"/>
      <c r="D85" s="84"/>
    </row>
    <row r="86" spans="1:4" ht="16.2" customHeight="1" x14ac:dyDescent="0.3">
      <c r="A86" s="1"/>
      <c r="B86" s="83"/>
      <c r="C86" s="83"/>
      <c r="D86" s="84"/>
    </row>
  </sheetData>
  <mergeCells count="7">
    <mergeCell ref="E31:E41"/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2017-03-14T10:57:25Z</dcterms:modified>
</cp:coreProperties>
</file>