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4"/>
  </bookViews>
  <sheets>
    <sheet name="1 кв." sheetId="1" r:id="rId1"/>
    <sheet name="2 кв." sheetId="2" r:id="rId2"/>
    <sheet name="3 кв." sheetId="3" r:id="rId3"/>
    <sheet name="4 кв." sheetId="4" r:id="rId4"/>
    <sheet name="годовой отчет" sheetId="5" r:id="rId5"/>
  </sheets>
  <definedNames>
    <definedName name="_edn1" localSheetId="0">'1 кв.'!$A$82</definedName>
    <definedName name="_edn2" localSheetId="0">'1 кв.'!$A$84</definedName>
    <definedName name="_edn3" localSheetId="0">'1 кв.'!$A$85</definedName>
    <definedName name="_edn4" localSheetId="0">'1 кв.'!$A$86</definedName>
    <definedName name="_ednref1" localSheetId="0">'1 кв.'!#REF!</definedName>
    <definedName name="_ednref2" localSheetId="0">'1 кв.'!$A$55</definedName>
    <definedName name="_ednref3" localSheetId="0">'1 кв.'!$D$54</definedName>
    <definedName name="_ednref4" localSheetId="0">'1 кв.'!$D$55</definedName>
    <definedName name="_xlnm.Print_Area" localSheetId="0">'1 кв.'!$A$1:$E$54</definedName>
    <definedName name="_xlnm.Print_Area" localSheetId="1">'2 кв.'!$A$1:$E$61</definedName>
    <definedName name="_xlnm.Print_Area" localSheetId="2">'3 кв.'!$A$1:$E$61</definedName>
    <definedName name="_xlnm.Print_Area" localSheetId="3">'4 кв.'!$A$1:$E$61</definedName>
    <definedName name="_xlnm.Print_Area" localSheetId="4">'годовой отчет'!$A$1:$C$32</definedName>
  </definedNames>
  <calcPr calcId="145621"/>
</workbook>
</file>

<file path=xl/calcChain.xml><?xml version="1.0" encoding="utf-8"?>
<calcChain xmlns="http://schemas.openxmlformats.org/spreadsheetml/2006/main">
  <c r="C19" i="5" l="1"/>
  <c r="C20" i="5"/>
  <c r="C21" i="5"/>
  <c r="C22" i="5"/>
  <c r="C15" i="5"/>
  <c r="C16" i="5"/>
  <c r="C17" i="5"/>
  <c r="C18" i="5"/>
  <c r="C14" i="5"/>
  <c r="C12" i="5"/>
  <c r="E27" i="5"/>
  <c r="E26" i="5"/>
  <c r="C13" i="5" s="1"/>
  <c r="C9" i="5"/>
  <c r="C8" i="5"/>
  <c r="C7" i="5"/>
  <c r="C6" i="5"/>
  <c r="E38" i="4"/>
  <c r="F26" i="4"/>
  <c r="E31" i="4" s="1"/>
  <c r="C30" i="5"/>
  <c r="C23" i="5" l="1"/>
  <c r="C10" i="5"/>
  <c r="E29" i="4"/>
  <c r="E33" i="4"/>
  <c r="E36" i="4"/>
  <c r="E28" i="4"/>
  <c r="E30" i="4"/>
  <c r="E32" i="4"/>
  <c r="E35" i="4"/>
  <c r="C24" i="5" l="1"/>
  <c r="E40" i="4"/>
  <c r="B61" i="4" s="1"/>
  <c r="B61" i="3" l="1"/>
  <c r="B60" i="3" l="1"/>
  <c r="E40" i="3"/>
  <c r="E38" i="3"/>
  <c r="E35" i="3" l="1"/>
  <c r="E32" i="3"/>
  <c r="E30" i="3"/>
  <c r="E28" i="3"/>
  <c r="F26" i="3"/>
  <c r="E36" i="3" s="1"/>
  <c r="E29" i="3" l="1"/>
  <c r="E31" i="3"/>
  <c r="E33" i="3"/>
  <c r="B58" i="2"/>
  <c r="F26" i="2" l="1"/>
  <c r="E35" i="2" s="1"/>
  <c r="E29" i="2" l="1"/>
  <c r="E31" i="2"/>
  <c r="E33" i="2"/>
  <c r="E36" i="2"/>
  <c r="E28" i="2"/>
  <c r="E30" i="2"/>
  <c r="E32" i="2"/>
  <c r="E35" i="1"/>
  <c r="E33" i="1"/>
  <c r="E31" i="1"/>
  <c r="E30" i="1"/>
  <c r="E29" i="1"/>
  <c r="E28" i="1"/>
  <c r="F26" i="1"/>
  <c r="E39" i="2" l="1"/>
  <c r="B59" i="2" s="1"/>
  <c r="E38" i="1"/>
  <c r="E36" i="1" l="1"/>
  <c r="E32" i="1"/>
  <c r="E40" i="1" s="1"/>
</calcChain>
</file>

<file path=xl/sharedStrings.xml><?xml version="1.0" encoding="utf-8"?>
<sst xmlns="http://schemas.openxmlformats.org/spreadsheetml/2006/main" count="328" uniqueCount="97">
  <si>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</si>
  <si>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</si>
  <si>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</si>
  <si>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</si>
  <si>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</si>
  <si>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</si>
  <si>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</si>
  <si>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</si>
  <si>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</si>
  <si>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</si>
  <si>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</si>
  <si>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</si>
  <si>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</si>
  <si>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</si>
  <si>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</si>
  <si>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</si>
  <si>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</si>
  <si>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</si>
  <si>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</si>
  <si>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</si>
  <si>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</si>
  <si>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</si>
  <si>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</si>
  <si>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</si>
  <si>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</si>
  <si>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</si>
  <si>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</si>
  <si>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</si>
  <si>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</si>
  <si>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</si>
  <si>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</si>
  <si>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</si>
  <si>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</si>
  <si>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</si>
  <si>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</si>
  <si>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</si>
  <si>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</si>
  <si>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</si>
  <si>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Санитарное содержание мест общего пользования</t>
  </si>
  <si>
    <t>г. Россошь, ул. Свердлова, д. 11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</si>
  <si>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Шматовой Натальи Сергеевны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</si>
  <si>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№32 от 28.05.2013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</si>
  <si>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№32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</si>
  <si>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</si>
  <si>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 xml:space="preserve">Сбивание сосулек с крыши </t>
  </si>
  <si>
    <t>Стоимость материалов</t>
  </si>
  <si>
    <t>1 квартал</t>
  </si>
  <si>
    <t>руб.</t>
  </si>
  <si>
    <t>январь</t>
  </si>
  <si>
    <t>ч/час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</si>
  <si>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</si>
  <si>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</si>
  <si>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</si>
  <si>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Шматоваой Н.С.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</si>
  <si>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три тысячи девятьсот шестьдесят три (прописью) рубля 21 копейка.</t>
    </r>
  </si>
  <si>
    <t>"30" 06  2016 г.</t>
  </si>
  <si>
    <t>2 квартал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</si>
  <si>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</si>
  <si>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</si>
  <si>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</si>
  <si>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</si>
  <si>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</si>
  <si>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 + не жилые</t>
  </si>
  <si>
    <r>
      <t xml:space="preserve">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восемь тысяч двести сорок два (прописью) рубля 85 копеек.</t>
    </r>
  </si>
  <si>
    <t>3 квартал</t>
  </si>
  <si>
    <t>"30" 09  2016 г.</t>
  </si>
  <si>
    <t>Прочистка вент канала (кв.8)</t>
  </si>
  <si>
    <t>сентябрь</t>
  </si>
  <si>
    <t xml:space="preserve">в т.ч. Оплачено </t>
  </si>
  <si>
    <t>не жилые помещения</t>
  </si>
  <si>
    <r>
      <t xml:space="preserve">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семь тысяч тринадцать рублей 04 копейки</t>
    </r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</si>
  <si>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</si>
  <si>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</si>
  <si>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</si>
  <si>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</si>
  <si>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в т.ч. Оплачено</t>
  </si>
  <si>
    <t xml:space="preserve">не жилые помещения </t>
  </si>
  <si>
    <t>Итого доходов:</t>
  </si>
  <si>
    <t>Расходы:</t>
  </si>
  <si>
    <t>Затраты по выполненным работам</t>
  </si>
  <si>
    <t>Санитарное содержание мест общего пользования дома</t>
  </si>
  <si>
    <t>Осмотр</t>
  </si>
  <si>
    <t>Обслуживание ВДГО</t>
  </si>
  <si>
    <t>Проверка ВДПО</t>
  </si>
  <si>
    <t>Расходы по управлению МКД</t>
  </si>
  <si>
    <t>Итого расходов</t>
  </si>
  <si>
    <t>Остаток средств</t>
  </si>
  <si>
    <t>Наименование работ</t>
  </si>
  <si>
    <t>трудозатр ч-час</t>
  </si>
  <si>
    <t>декабрь</t>
  </si>
  <si>
    <t>ИТОГО</t>
  </si>
  <si>
    <t>Составил: инженер ПТО ____________________ Филиппенко Ю.А.</t>
  </si>
  <si>
    <t>по ж.д. ул. Свердлова, 11</t>
  </si>
  <si>
    <t>"31" 12  2016 г.</t>
  </si>
  <si>
    <t>4 квартал</t>
  </si>
  <si>
    <t>Изготовление мет дверей 2 шт.</t>
  </si>
  <si>
    <r>
      <t xml:space="preserve">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пятьдесят четыре тысячи двести двадцать три рубля 33 копейки.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</si>
</sst>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3" fontId="4" fillId="0" borderId="11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13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6" fillId="0" borderId="0" xfId="0" applyFont="1"/>
    <xf numFmtId="0" fontId="12" fillId="0" borderId="13" xfId="0" applyFont="1" applyBorder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26" zoomScaleNormal="100" zoomScaleSheetLayoutView="100" workbookViewId="0">
      <selection activeCell="C58" sqref="C58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76" t="s">
        <v>12</v>
      </c>
      <c r="B1" s="76"/>
      <c r="C1" s="76"/>
      <c r="D1" s="76"/>
      <c r="E1" s="76"/>
    </row>
    <row r="2" spans="1:5" ht="32.25" customHeight="1" x14ac:dyDescent="0.3">
      <c r="A2" s="74" t="s">
        <v>13</v>
      </c>
      <c r="B2" s="75"/>
      <c r="C2" s="75"/>
      <c r="D2" s="75"/>
      <c r="E2" s="75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3">
      <c r="A4" s="7" t="s">
        <v>14</v>
      </c>
      <c r="B4" s="12"/>
      <c r="C4" s="12"/>
      <c r="D4" s="78" t="s">
        <v>15</v>
      </c>
      <c r="E4" s="78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77" t="s">
        <v>39</v>
      </c>
      <c r="B7" s="77"/>
      <c r="C7" s="77"/>
      <c r="D7" s="77"/>
      <c r="E7" s="77"/>
    </row>
    <row r="8" spans="1:5" x14ac:dyDescent="0.25">
      <c r="A8" s="73" t="s">
        <v>1</v>
      </c>
      <c r="B8" s="73"/>
      <c r="C8" s="73"/>
      <c r="D8" s="73"/>
      <c r="E8" s="73"/>
    </row>
    <row r="9" spans="1:5" ht="7.5" customHeight="1" x14ac:dyDescent="0.25">
      <c r="A9" s="70"/>
      <c r="B9" s="70"/>
      <c r="C9" s="70"/>
      <c r="D9" s="70"/>
      <c r="E9" s="70"/>
    </row>
    <row r="10" spans="1:5" x14ac:dyDescent="0.25">
      <c r="A10" s="66" t="s">
        <v>40</v>
      </c>
      <c r="B10" s="66"/>
      <c r="C10" s="66"/>
      <c r="D10" s="66"/>
      <c r="E10" s="66"/>
    </row>
    <row r="11" spans="1:5" ht="22.5" customHeight="1" x14ac:dyDescent="0.25">
      <c r="A11" s="71" t="s">
        <v>16</v>
      </c>
      <c r="B11" s="72"/>
      <c r="C11" s="72"/>
      <c r="D11" s="72"/>
      <c r="E11" s="72"/>
    </row>
    <row r="12" spans="1:5" ht="9" customHeight="1" x14ac:dyDescent="0.25">
      <c r="A12" s="70"/>
      <c r="B12" s="70"/>
      <c r="C12" s="70"/>
      <c r="D12" s="70"/>
      <c r="E12" s="70"/>
    </row>
    <row r="13" spans="1:5" ht="30.75" customHeight="1" x14ac:dyDescent="0.25">
      <c r="A13" s="66" t="s">
        <v>41</v>
      </c>
      <c r="B13" s="66"/>
      <c r="C13" s="66"/>
      <c r="D13" s="66"/>
      <c r="E13" s="66"/>
    </row>
    <row r="14" spans="1:5" x14ac:dyDescent="0.25">
      <c r="A14" s="73" t="s">
        <v>17</v>
      </c>
      <c r="B14" s="70"/>
      <c r="C14" s="70"/>
      <c r="D14" s="70"/>
      <c r="E14" s="70"/>
    </row>
    <row r="15" spans="1:5" x14ac:dyDescent="0.25">
      <c r="A15" s="70"/>
      <c r="B15" s="70"/>
      <c r="C15" s="70"/>
      <c r="D15" s="70"/>
      <c r="E15" s="70"/>
    </row>
    <row r="16" spans="1:5" x14ac:dyDescent="0.25">
      <c r="A16" s="66" t="s">
        <v>33</v>
      </c>
      <c r="B16" s="66"/>
      <c r="C16" s="66"/>
      <c r="D16" s="66"/>
      <c r="E16" s="66"/>
    </row>
    <row r="17" spans="1:7" ht="11.25" customHeight="1" x14ac:dyDescent="0.25">
      <c r="A17" s="73" t="s">
        <v>2</v>
      </c>
      <c r="B17" s="70"/>
      <c r="C17" s="70"/>
      <c r="D17" s="70"/>
      <c r="E17" s="70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6" t="s">
        <v>34</v>
      </c>
      <c r="B19" s="66"/>
      <c r="C19" s="66"/>
      <c r="D19" s="66"/>
      <c r="E19" s="66"/>
    </row>
    <row r="20" spans="1:7" ht="10.5" customHeight="1" x14ac:dyDescent="0.25">
      <c r="A20" s="73" t="s">
        <v>18</v>
      </c>
      <c r="B20" s="70"/>
      <c r="C20" s="70"/>
      <c r="D20" s="70"/>
      <c r="E20" s="70"/>
    </row>
    <row r="21" spans="1:7" x14ac:dyDescent="0.25">
      <c r="A21" s="70"/>
      <c r="B21" s="70"/>
      <c r="C21" s="70"/>
      <c r="D21" s="70"/>
      <c r="E21" s="70"/>
    </row>
    <row r="22" spans="1:7" ht="30.75" customHeight="1" x14ac:dyDescent="0.25">
      <c r="A22" s="66" t="s">
        <v>19</v>
      </c>
      <c r="B22" s="66"/>
      <c r="C22" s="66"/>
      <c r="D22" s="66"/>
      <c r="E22" s="66"/>
    </row>
    <row r="23" spans="1:7" x14ac:dyDescent="0.25">
      <c r="A23" s="70"/>
      <c r="B23" s="70"/>
      <c r="C23" s="70"/>
      <c r="D23" s="70"/>
      <c r="E23" s="70"/>
    </row>
    <row r="24" spans="1:7" ht="63.75" customHeight="1" x14ac:dyDescent="0.25">
      <c r="A24" s="66" t="s">
        <v>42</v>
      </c>
      <c r="B24" s="66"/>
      <c r="C24" s="66"/>
      <c r="D24" s="66"/>
      <c r="E24" s="66"/>
    </row>
    <row r="25" spans="1:7" ht="33.75" customHeight="1" x14ac:dyDescent="0.25">
      <c r="A25" s="69" t="s">
        <v>43</v>
      </c>
      <c r="B25" s="69"/>
      <c r="C25" s="69"/>
      <c r="D25" s="69"/>
      <c r="E25" s="69"/>
    </row>
    <row r="26" spans="1:7" x14ac:dyDescent="0.25">
      <c r="A26" s="69"/>
      <c r="B26" s="69"/>
      <c r="C26" s="69"/>
      <c r="D26" s="69"/>
      <c r="E26" s="69"/>
      <c r="F26" s="2">
        <f>128.7+509.9</f>
        <v>638.59999999999991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3716.6519999999991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4310.5499999999993</v>
      </c>
    </row>
    <row r="30" spans="1:7" ht="52.8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3850.7579999999994</v>
      </c>
    </row>
    <row r="31" spans="1:7" ht="52.8" x14ac:dyDescent="0.25">
      <c r="A31" s="9" t="s">
        <v>38</v>
      </c>
      <c r="B31" s="11" t="s">
        <v>30</v>
      </c>
      <c r="C31" s="3" t="s">
        <v>5</v>
      </c>
      <c r="D31" s="3">
        <v>1.5</v>
      </c>
      <c r="E31" s="10">
        <f>D31*F26*G26</f>
        <v>2873.7</v>
      </c>
    </row>
    <row r="32" spans="1:7" ht="55.2" x14ac:dyDescent="0.25">
      <c r="A32" s="9" t="s">
        <v>28</v>
      </c>
      <c r="B32" s="11" t="s">
        <v>30</v>
      </c>
      <c r="C32" s="3" t="s">
        <v>5</v>
      </c>
      <c r="D32" s="3">
        <v>0.63</v>
      </c>
      <c r="E32" s="10">
        <f>D32*F26*G26</f>
        <v>1206.9539999999997</v>
      </c>
    </row>
    <row r="33" spans="1:5" ht="52.8" x14ac:dyDescent="0.25">
      <c r="A33" s="9" t="s">
        <v>27</v>
      </c>
      <c r="B33" s="11" t="s">
        <v>30</v>
      </c>
      <c r="C33" s="3" t="s">
        <v>5</v>
      </c>
      <c r="D33" s="3">
        <v>0.18</v>
      </c>
      <c r="E33" s="10">
        <f>D33*F26*G26</f>
        <v>344.84399999999994</v>
      </c>
    </row>
    <row r="34" spans="1:5" ht="55.2" x14ac:dyDescent="0.25">
      <c r="A34" s="9" t="s">
        <v>36</v>
      </c>
      <c r="B34" s="11" t="s">
        <v>32</v>
      </c>
      <c r="C34" s="3" t="s">
        <v>5</v>
      </c>
      <c r="D34" s="3">
        <v>1.37</v>
      </c>
      <c r="E34" s="10">
        <v>0</v>
      </c>
    </row>
    <row r="35" spans="1:5" x14ac:dyDescent="0.25">
      <c r="A35" s="9" t="s">
        <v>29</v>
      </c>
      <c r="B35" s="11" t="s">
        <v>35</v>
      </c>
      <c r="C35" s="3" t="s">
        <v>5</v>
      </c>
      <c r="D35" s="3">
        <v>1.23</v>
      </c>
      <c r="E35" s="10">
        <f>D35*F26*G26</f>
        <v>2356.4339999999993</v>
      </c>
    </row>
    <row r="36" spans="1:5" ht="16.2" thickBot="1" x14ac:dyDescent="0.35">
      <c r="A36" s="29" t="s">
        <v>51</v>
      </c>
      <c r="B36" s="18" t="s">
        <v>35</v>
      </c>
      <c r="C36" s="19" t="s">
        <v>5</v>
      </c>
      <c r="D36" s="19">
        <v>2.7</v>
      </c>
      <c r="E36" s="20">
        <f>D36*F26*G26</f>
        <v>5172.66</v>
      </c>
    </row>
    <row r="37" spans="1:5" ht="14.4" thickBot="1" x14ac:dyDescent="0.3">
      <c r="A37" s="25" t="s">
        <v>45</v>
      </c>
      <c r="B37" s="26" t="s">
        <v>46</v>
      </c>
      <c r="C37" s="27" t="s">
        <v>47</v>
      </c>
      <c r="D37" s="27"/>
      <c r="E37" s="28">
        <v>52.5</v>
      </c>
    </row>
    <row r="38" spans="1:5" x14ac:dyDescent="0.25">
      <c r="A38" s="21" t="s">
        <v>44</v>
      </c>
      <c r="B38" s="22" t="s">
        <v>48</v>
      </c>
      <c r="C38" s="23" t="s">
        <v>49</v>
      </c>
      <c r="D38" s="23">
        <v>0.66</v>
      </c>
      <c r="E38" s="24">
        <f>D38*118.42</f>
        <v>78.157200000000003</v>
      </c>
    </row>
    <row r="39" spans="1:5" x14ac:dyDescent="0.25">
      <c r="A39" s="9"/>
      <c r="B39" s="11"/>
      <c r="C39" s="3"/>
      <c r="D39" s="3"/>
      <c r="E39" s="10"/>
    </row>
    <row r="40" spans="1:5" s="17" customFormat="1" x14ac:dyDescent="0.25">
      <c r="A40" s="13" t="s">
        <v>37</v>
      </c>
      <c r="B40" s="14"/>
      <c r="C40" s="15"/>
      <c r="D40" s="15"/>
      <c r="E40" s="16">
        <f>SUM(E28:E39)</f>
        <v>23963.209199999994</v>
      </c>
    </row>
    <row r="42" spans="1:5" ht="42.75" customHeight="1" x14ac:dyDescent="0.25">
      <c r="A42" s="66" t="s">
        <v>54</v>
      </c>
      <c r="B42" s="66"/>
      <c r="C42" s="66"/>
      <c r="D42" s="66"/>
      <c r="E42" s="66"/>
    </row>
    <row r="43" spans="1:5" ht="30" customHeight="1" x14ac:dyDescent="0.25">
      <c r="A43" s="66" t="s">
        <v>23</v>
      </c>
      <c r="B43" s="66"/>
      <c r="C43" s="66"/>
      <c r="D43" s="66"/>
      <c r="E43" s="66"/>
    </row>
    <row r="44" spans="1:5" x14ac:dyDescent="0.25">
      <c r="A44" s="66" t="s">
        <v>22</v>
      </c>
      <c r="B44" s="66"/>
      <c r="C44" s="66"/>
      <c r="D44" s="66"/>
      <c r="E44" s="66"/>
    </row>
    <row r="45" spans="1:5" ht="31.5" customHeight="1" x14ac:dyDescent="0.25">
      <c r="A45" s="66" t="s">
        <v>50</v>
      </c>
      <c r="B45" s="66"/>
      <c r="C45" s="66"/>
      <c r="D45" s="66"/>
      <c r="E45" s="66"/>
    </row>
    <row r="46" spans="1:5" x14ac:dyDescent="0.25">
      <c r="A46" s="66" t="s">
        <v>20</v>
      </c>
      <c r="B46" s="66"/>
      <c r="C46" s="66"/>
      <c r="D46" s="66"/>
      <c r="E46" s="66"/>
    </row>
    <row r="47" spans="1:5" x14ac:dyDescent="0.25">
      <c r="A47" s="67" t="s">
        <v>6</v>
      </c>
      <c r="B47" s="67"/>
      <c r="C47" s="67"/>
      <c r="D47" s="67"/>
      <c r="E47" s="67"/>
    </row>
    <row r="48" spans="1:5" x14ac:dyDescent="0.25">
      <c r="A48" s="66" t="s">
        <v>20</v>
      </c>
      <c r="B48" s="66"/>
      <c r="C48" s="66"/>
      <c r="D48" s="66"/>
      <c r="E48" s="66"/>
    </row>
    <row r="49" spans="1:5" x14ac:dyDescent="0.25">
      <c r="A49" s="68" t="s">
        <v>52</v>
      </c>
      <c r="B49" s="68"/>
      <c r="C49" s="68"/>
      <c r="D49" s="68"/>
      <c r="E49" s="68"/>
    </row>
    <row r="50" spans="1:5" ht="11.25" customHeight="1" x14ac:dyDescent="0.25">
      <c r="B50" s="65" t="s">
        <v>21</v>
      </c>
      <c r="C50" s="65"/>
      <c r="D50" s="65"/>
      <c r="E50" s="8" t="s">
        <v>7</v>
      </c>
    </row>
    <row r="51" spans="1:5" x14ac:dyDescent="0.25">
      <c r="A51" s="6"/>
      <c r="B51" s="6"/>
      <c r="C51" s="6"/>
      <c r="D51" s="6"/>
      <c r="E51" s="6"/>
    </row>
    <row r="52" spans="1:5" x14ac:dyDescent="0.25">
      <c r="A52" s="68" t="s">
        <v>53</v>
      </c>
      <c r="B52" s="68"/>
      <c r="C52" s="68"/>
      <c r="D52" s="68"/>
      <c r="E52" s="68"/>
    </row>
    <row r="53" spans="1:5" ht="11.25" customHeight="1" x14ac:dyDescent="0.25">
      <c r="B53" s="65" t="s">
        <v>21</v>
      </c>
      <c r="C53" s="65"/>
      <c r="D53" s="65"/>
      <c r="E53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2:E42"/>
    <mergeCell ref="A43:E43"/>
    <mergeCell ref="B50:D50"/>
    <mergeCell ref="B53:D53"/>
    <mergeCell ref="A44:E44"/>
    <mergeCell ref="A45:E45"/>
    <mergeCell ref="A46:E46"/>
    <mergeCell ref="A47:E47"/>
    <mergeCell ref="A48:E48"/>
    <mergeCell ref="A49:E49"/>
    <mergeCell ref="A52:E5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19" zoomScaleNormal="100" zoomScaleSheetLayoutView="100" workbookViewId="0">
      <selection activeCell="B58" sqref="B58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76" t="s">
        <v>12</v>
      </c>
      <c r="B1" s="76"/>
      <c r="C1" s="76"/>
      <c r="D1" s="76"/>
      <c r="E1" s="76"/>
    </row>
    <row r="2" spans="1:5" ht="30" customHeight="1" x14ac:dyDescent="0.3">
      <c r="A2" s="74" t="s">
        <v>13</v>
      </c>
      <c r="B2" s="75"/>
      <c r="C2" s="75"/>
      <c r="D2" s="75"/>
      <c r="E2" s="75"/>
    </row>
    <row r="3" spans="1:5" x14ac:dyDescent="0.25">
      <c r="A3" s="30"/>
      <c r="B3" s="4"/>
      <c r="C3" s="4"/>
      <c r="D3" s="4"/>
      <c r="E3" s="4"/>
    </row>
    <row r="4" spans="1:5" s="1" customFormat="1" ht="15.6" x14ac:dyDescent="0.3">
      <c r="A4" s="7" t="s">
        <v>14</v>
      </c>
      <c r="B4" s="12"/>
      <c r="C4" s="12"/>
      <c r="D4" s="78" t="s">
        <v>55</v>
      </c>
      <c r="E4" s="78"/>
    </row>
    <row r="5" spans="1:5" x14ac:dyDescent="0.25">
      <c r="A5" s="30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77" t="s">
        <v>39</v>
      </c>
      <c r="B7" s="77"/>
      <c r="C7" s="77"/>
      <c r="D7" s="77"/>
      <c r="E7" s="77"/>
    </row>
    <row r="8" spans="1:5" x14ac:dyDescent="0.25">
      <c r="A8" s="73" t="s">
        <v>1</v>
      </c>
      <c r="B8" s="73"/>
      <c r="C8" s="73"/>
      <c r="D8" s="73"/>
      <c r="E8" s="73"/>
    </row>
    <row r="9" spans="1:5" x14ac:dyDescent="0.25">
      <c r="A9" s="70"/>
      <c r="B9" s="70"/>
      <c r="C9" s="70"/>
      <c r="D9" s="70"/>
      <c r="E9" s="70"/>
    </row>
    <row r="10" spans="1:5" x14ac:dyDescent="0.25">
      <c r="A10" s="66" t="s">
        <v>40</v>
      </c>
      <c r="B10" s="66"/>
      <c r="C10" s="66"/>
      <c r="D10" s="66"/>
      <c r="E10" s="66"/>
    </row>
    <row r="11" spans="1:5" ht="27.75" customHeight="1" x14ac:dyDescent="0.25">
      <c r="A11" s="71" t="s">
        <v>16</v>
      </c>
      <c r="B11" s="72"/>
      <c r="C11" s="72"/>
      <c r="D11" s="72"/>
      <c r="E11" s="72"/>
    </row>
    <row r="12" spans="1:5" x14ac:dyDescent="0.25">
      <c r="A12" s="70"/>
      <c r="B12" s="70"/>
      <c r="C12" s="70"/>
      <c r="D12" s="70"/>
      <c r="E12" s="70"/>
    </row>
    <row r="13" spans="1:5" ht="31.5" customHeight="1" x14ac:dyDescent="0.25">
      <c r="A13" s="66" t="s">
        <v>41</v>
      </c>
      <c r="B13" s="66"/>
      <c r="C13" s="66"/>
      <c r="D13" s="66"/>
      <c r="E13" s="66"/>
    </row>
    <row r="14" spans="1:5" x14ac:dyDescent="0.25">
      <c r="A14" s="73" t="s">
        <v>17</v>
      </c>
      <c r="B14" s="70"/>
      <c r="C14" s="70"/>
      <c r="D14" s="70"/>
      <c r="E14" s="70"/>
    </row>
    <row r="15" spans="1:5" x14ac:dyDescent="0.25">
      <c r="A15" s="70"/>
      <c r="B15" s="70"/>
      <c r="C15" s="70"/>
      <c r="D15" s="70"/>
      <c r="E15" s="70"/>
    </row>
    <row r="16" spans="1:5" x14ac:dyDescent="0.25">
      <c r="A16" s="66" t="s">
        <v>33</v>
      </c>
      <c r="B16" s="66"/>
      <c r="C16" s="66"/>
      <c r="D16" s="66"/>
      <c r="E16" s="66"/>
    </row>
    <row r="17" spans="1:7" ht="11.25" customHeight="1" x14ac:dyDescent="0.25">
      <c r="A17" s="73" t="s">
        <v>2</v>
      </c>
      <c r="B17" s="70"/>
      <c r="C17" s="70"/>
      <c r="D17" s="70"/>
      <c r="E17" s="70"/>
    </row>
    <row r="18" spans="1:7" ht="11.25" customHeight="1" x14ac:dyDescent="0.25">
      <c r="A18" s="31"/>
      <c r="B18" s="30"/>
      <c r="C18" s="30"/>
      <c r="D18" s="30"/>
      <c r="E18" s="30"/>
    </row>
    <row r="19" spans="1:7" x14ac:dyDescent="0.25">
      <c r="A19" s="66" t="s">
        <v>34</v>
      </c>
      <c r="B19" s="66"/>
      <c r="C19" s="66"/>
      <c r="D19" s="66"/>
      <c r="E19" s="66"/>
    </row>
    <row r="20" spans="1:7" ht="10.5" customHeight="1" x14ac:dyDescent="0.25">
      <c r="A20" s="73" t="s">
        <v>18</v>
      </c>
      <c r="B20" s="70"/>
      <c r="C20" s="70"/>
      <c r="D20" s="70"/>
      <c r="E20" s="70"/>
    </row>
    <row r="21" spans="1:7" x14ac:dyDescent="0.25">
      <c r="A21" s="70"/>
      <c r="B21" s="70"/>
      <c r="C21" s="70"/>
      <c r="D21" s="70"/>
      <c r="E21" s="70"/>
    </row>
    <row r="22" spans="1:7" ht="30.75" customHeight="1" x14ac:dyDescent="0.25">
      <c r="A22" s="66" t="s">
        <v>19</v>
      </c>
      <c r="B22" s="66"/>
      <c r="C22" s="66"/>
      <c r="D22" s="66"/>
      <c r="E22" s="66"/>
    </row>
    <row r="23" spans="1:7" x14ac:dyDescent="0.25">
      <c r="A23" s="70"/>
      <c r="B23" s="70"/>
      <c r="C23" s="70"/>
      <c r="D23" s="70"/>
      <c r="E23" s="70"/>
    </row>
    <row r="24" spans="1:7" ht="63.75" customHeight="1" x14ac:dyDescent="0.25">
      <c r="A24" s="66" t="s">
        <v>42</v>
      </c>
      <c r="B24" s="66"/>
      <c r="C24" s="66"/>
      <c r="D24" s="66"/>
      <c r="E24" s="66"/>
    </row>
    <row r="25" spans="1:7" ht="33.75" customHeight="1" x14ac:dyDescent="0.25">
      <c r="A25" s="69" t="s">
        <v>43</v>
      </c>
      <c r="B25" s="69"/>
      <c r="C25" s="69"/>
      <c r="D25" s="69"/>
      <c r="E25" s="69"/>
    </row>
    <row r="26" spans="1:7" x14ac:dyDescent="0.25">
      <c r="A26" s="69"/>
      <c r="B26" s="69"/>
      <c r="C26" s="69"/>
      <c r="D26" s="69"/>
      <c r="E26" s="69"/>
      <c r="F26" s="2">
        <f>128.7+509.9</f>
        <v>638.59999999999991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2950.3319999999994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4310.5499999999993</v>
      </c>
    </row>
    <row r="30" spans="1:7" ht="39.6" x14ac:dyDescent="0.25">
      <c r="A30" s="9" t="s">
        <v>31</v>
      </c>
      <c r="B30" s="11" t="s">
        <v>57</v>
      </c>
      <c r="C30" s="3" t="s">
        <v>5</v>
      </c>
      <c r="D30" s="3">
        <v>2.0499999999999998</v>
      </c>
      <c r="E30" s="10">
        <f>D30*F26*G26</f>
        <v>3927.389999999999</v>
      </c>
    </row>
    <row r="31" spans="1:7" ht="39.6" x14ac:dyDescent="0.25">
      <c r="A31" s="9" t="s">
        <v>38</v>
      </c>
      <c r="B31" s="11" t="s">
        <v>57</v>
      </c>
      <c r="C31" s="3" t="s">
        <v>5</v>
      </c>
      <c r="D31" s="3">
        <v>1.55</v>
      </c>
      <c r="E31" s="10">
        <f>D31*F26*G26</f>
        <v>2969.49</v>
      </c>
    </row>
    <row r="32" spans="1:7" ht="55.2" x14ac:dyDescent="0.25">
      <c r="A32" s="9" t="s">
        <v>28</v>
      </c>
      <c r="B32" s="11" t="s">
        <v>57</v>
      </c>
      <c r="C32" s="3" t="s">
        <v>5</v>
      </c>
      <c r="D32" s="3">
        <v>0.63</v>
      </c>
      <c r="E32" s="10">
        <f>D32*F26*G26</f>
        <v>1206.9539999999997</v>
      </c>
    </row>
    <row r="33" spans="1:5" ht="39.6" x14ac:dyDescent="0.25">
      <c r="A33" s="9" t="s">
        <v>27</v>
      </c>
      <c r="B33" s="11" t="s">
        <v>57</v>
      </c>
      <c r="C33" s="3" t="s">
        <v>5</v>
      </c>
      <c r="D33" s="3">
        <v>0.18</v>
      </c>
      <c r="E33" s="10">
        <f>D33*F26*G26</f>
        <v>344.84399999999994</v>
      </c>
    </row>
    <row r="34" spans="1:5" ht="55.2" x14ac:dyDescent="0.25">
      <c r="A34" s="9" t="s">
        <v>36</v>
      </c>
      <c r="B34" s="11" t="s">
        <v>32</v>
      </c>
      <c r="C34" s="3" t="s">
        <v>5</v>
      </c>
      <c r="D34" s="3">
        <v>1.27</v>
      </c>
      <c r="E34" s="10">
        <v>0</v>
      </c>
    </row>
    <row r="35" spans="1:5" x14ac:dyDescent="0.25">
      <c r="A35" s="9" t="s">
        <v>29</v>
      </c>
      <c r="B35" s="11" t="s">
        <v>35</v>
      </c>
      <c r="C35" s="3" t="s">
        <v>5</v>
      </c>
      <c r="D35" s="3">
        <v>2.76</v>
      </c>
      <c r="E35" s="10">
        <f>D35*F26*G26</f>
        <v>5287.6079999999984</v>
      </c>
    </row>
    <row r="36" spans="1:5" ht="16.2" thickBot="1" x14ac:dyDescent="0.35">
      <c r="A36" s="29" t="s">
        <v>51</v>
      </c>
      <c r="B36" s="18" t="s">
        <v>35</v>
      </c>
      <c r="C36" s="19" t="s">
        <v>5</v>
      </c>
      <c r="D36" s="19">
        <v>2.7</v>
      </c>
      <c r="E36" s="20">
        <f>D36*F26*G26</f>
        <v>5172.66</v>
      </c>
    </row>
    <row r="37" spans="1:5" ht="14.4" thickBot="1" x14ac:dyDescent="0.3">
      <c r="A37" s="25" t="s">
        <v>45</v>
      </c>
      <c r="B37" s="26" t="s">
        <v>56</v>
      </c>
      <c r="C37" s="27" t="s">
        <v>47</v>
      </c>
      <c r="D37" s="27"/>
      <c r="E37" s="28">
        <v>2073.02</v>
      </c>
    </row>
    <row r="38" spans="1:5" x14ac:dyDescent="0.25">
      <c r="A38" s="9"/>
      <c r="B38" s="11"/>
      <c r="C38" s="3"/>
      <c r="D38" s="3"/>
      <c r="E38" s="10"/>
    </row>
    <row r="39" spans="1:5" s="17" customFormat="1" x14ac:dyDescent="0.25">
      <c r="A39" s="13" t="s">
        <v>37</v>
      </c>
      <c r="B39" s="14"/>
      <c r="C39" s="15"/>
      <c r="D39" s="15"/>
      <c r="E39" s="16">
        <f>SUM(E28:E38)</f>
        <v>28242.847999999994</v>
      </c>
    </row>
    <row r="41" spans="1:5" ht="28.5" customHeight="1" x14ac:dyDescent="0.25">
      <c r="A41" s="66" t="s">
        <v>63</v>
      </c>
      <c r="B41" s="66"/>
      <c r="C41" s="66"/>
      <c r="D41" s="66"/>
      <c r="E41" s="66"/>
    </row>
    <row r="42" spans="1:5" ht="29.25" customHeight="1" x14ac:dyDescent="0.25">
      <c r="A42" s="66" t="s">
        <v>23</v>
      </c>
      <c r="B42" s="66"/>
      <c r="C42" s="66"/>
      <c r="D42" s="66"/>
      <c r="E42" s="66"/>
    </row>
    <row r="43" spans="1:5" x14ac:dyDescent="0.25">
      <c r="A43" s="66" t="s">
        <v>22</v>
      </c>
      <c r="B43" s="66"/>
      <c r="C43" s="66"/>
      <c r="D43" s="66"/>
      <c r="E43" s="66"/>
    </row>
    <row r="44" spans="1:5" x14ac:dyDescent="0.25">
      <c r="A44" s="66" t="s">
        <v>50</v>
      </c>
      <c r="B44" s="66"/>
      <c r="C44" s="66"/>
      <c r="D44" s="66"/>
      <c r="E44" s="66"/>
    </row>
    <row r="45" spans="1:5" x14ac:dyDescent="0.25">
      <c r="A45" s="66" t="s">
        <v>20</v>
      </c>
      <c r="B45" s="66"/>
      <c r="C45" s="66"/>
      <c r="D45" s="66"/>
      <c r="E45" s="66"/>
    </row>
    <row r="46" spans="1:5" x14ac:dyDescent="0.25">
      <c r="A46" s="67" t="s">
        <v>6</v>
      </c>
      <c r="B46" s="67"/>
      <c r="C46" s="67"/>
      <c r="D46" s="67"/>
      <c r="E46" s="67"/>
    </row>
    <row r="47" spans="1:5" x14ac:dyDescent="0.25">
      <c r="A47" s="66" t="s">
        <v>20</v>
      </c>
      <c r="B47" s="66"/>
      <c r="C47" s="66"/>
      <c r="D47" s="66"/>
      <c r="E47" s="66"/>
    </row>
    <row r="48" spans="1:5" x14ac:dyDescent="0.25">
      <c r="A48" s="68" t="s">
        <v>52</v>
      </c>
      <c r="B48" s="68"/>
      <c r="C48" s="68"/>
      <c r="D48" s="68"/>
      <c r="E48" s="68"/>
    </row>
    <row r="49" spans="1:5" x14ac:dyDescent="0.25">
      <c r="B49" s="65" t="s">
        <v>21</v>
      </c>
      <c r="C49" s="65"/>
      <c r="D49" s="65"/>
      <c r="E49" s="8" t="s">
        <v>7</v>
      </c>
    </row>
    <row r="50" spans="1:5" x14ac:dyDescent="0.25">
      <c r="A50" s="31"/>
      <c r="B50" s="31"/>
      <c r="C50" s="31"/>
      <c r="D50" s="31"/>
      <c r="E50" s="31"/>
    </row>
    <row r="51" spans="1:5" x14ac:dyDescent="0.25">
      <c r="A51" s="68" t="s">
        <v>53</v>
      </c>
      <c r="B51" s="68"/>
      <c r="C51" s="68"/>
      <c r="D51" s="68"/>
      <c r="E51" s="68"/>
    </row>
    <row r="52" spans="1:5" x14ac:dyDescent="0.25">
      <c r="B52" s="65" t="s">
        <v>21</v>
      </c>
      <c r="C52" s="65"/>
      <c r="D52" s="65"/>
      <c r="E52" s="8" t="s">
        <v>7</v>
      </c>
    </row>
    <row r="55" spans="1:5" x14ac:dyDescent="0.25">
      <c r="A55" s="17" t="s">
        <v>58</v>
      </c>
    </row>
    <row r="56" spans="1:5" x14ac:dyDescent="0.25">
      <c r="A56" s="2" t="s">
        <v>59</v>
      </c>
      <c r="B56" s="32">
        <v>25534.62</v>
      </c>
    </row>
    <row r="57" spans="1:5" ht="15.6" x14ac:dyDescent="0.3">
      <c r="A57" s="33" t="s">
        <v>60</v>
      </c>
      <c r="B57" s="34">
        <v>51367.38</v>
      </c>
    </row>
    <row r="58" spans="1:5" x14ac:dyDescent="0.25">
      <c r="A58" s="2" t="s">
        <v>62</v>
      </c>
      <c r="B58" s="34">
        <f>51047.46+12861+1416.24</f>
        <v>65324.7</v>
      </c>
    </row>
    <row r="59" spans="1:5" x14ac:dyDescent="0.25">
      <c r="A59" s="35" t="s">
        <v>61</v>
      </c>
      <c r="B59" s="32">
        <f>B56+B58-('1 кв.'!E40+'2 кв.'!E39)</f>
        <v>38653.262800000004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E48"/>
    <mergeCell ref="B49:D49"/>
    <mergeCell ref="A51:E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topLeftCell="A44" zoomScaleNormal="100" zoomScaleSheetLayoutView="100" workbookViewId="0">
      <selection activeCell="C66" sqref="C6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76" t="s">
        <v>12</v>
      </c>
      <c r="B1" s="76"/>
      <c r="C1" s="76"/>
      <c r="D1" s="76"/>
      <c r="E1" s="76"/>
    </row>
    <row r="2" spans="1:5" ht="29.25" customHeight="1" x14ac:dyDescent="0.3">
      <c r="A2" s="74" t="s">
        <v>13</v>
      </c>
      <c r="B2" s="75"/>
      <c r="C2" s="75"/>
      <c r="D2" s="75"/>
      <c r="E2" s="75"/>
    </row>
    <row r="3" spans="1:5" x14ac:dyDescent="0.25">
      <c r="A3" s="36"/>
      <c r="B3" s="4"/>
      <c r="C3" s="4"/>
      <c r="D3" s="4"/>
      <c r="E3" s="4"/>
    </row>
    <row r="4" spans="1:5" s="1" customFormat="1" ht="15.6" x14ac:dyDescent="0.3">
      <c r="A4" s="7" t="s">
        <v>14</v>
      </c>
      <c r="B4" s="12"/>
      <c r="C4" s="12"/>
      <c r="D4" s="78" t="s">
        <v>65</v>
      </c>
      <c r="E4" s="78"/>
    </row>
    <row r="5" spans="1:5" x14ac:dyDescent="0.25">
      <c r="A5" s="36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77" t="s">
        <v>39</v>
      </c>
      <c r="B7" s="77"/>
      <c r="C7" s="77"/>
      <c r="D7" s="77"/>
      <c r="E7" s="77"/>
    </row>
    <row r="8" spans="1:5" x14ac:dyDescent="0.25">
      <c r="A8" s="73" t="s">
        <v>1</v>
      </c>
      <c r="B8" s="73"/>
      <c r="C8" s="73"/>
      <c r="D8" s="73"/>
      <c r="E8" s="73"/>
    </row>
    <row r="9" spans="1:5" x14ac:dyDescent="0.25">
      <c r="A9" s="70"/>
      <c r="B9" s="70"/>
      <c r="C9" s="70"/>
      <c r="D9" s="70"/>
      <c r="E9" s="70"/>
    </row>
    <row r="10" spans="1:5" x14ac:dyDescent="0.25">
      <c r="A10" s="66" t="s">
        <v>40</v>
      </c>
      <c r="B10" s="66"/>
      <c r="C10" s="66"/>
      <c r="D10" s="66"/>
      <c r="E10" s="66"/>
    </row>
    <row r="11" spans="1:5" ht="27" customHeight="1" x14ac:dyDescent="0.25">
      <c r="A11" s="71" t="s">
        <v>16</v>
      </c>
      <c r="B11" s="72"/>
      <c r="C11" s="72"/>
      <c r="D11" s="72"/>
      <c r="E11" s="72"/>
    </row>
    <row r="12" spans="1:5" x14ac:dyDescent="0.25">
      <c r="A12" s="70"/>
      <c r="B12" s="70"/>
      <c r="C12" s="70"/>
      <c r="D12" s="70"/>
      <c r="E12" s="70"/>
    </row>
    <row r="13" spans="1:5" ht="32.25" customHeight="1" x14ac:dyDescent="0.25">
      <c r="A13" s="66" t="s">
        <v>41</v>
      </c>
      <c r="B13" s="66"/>
      <c r="C13" s="66"/>
      <c r="D13" s="66"/>
      <c r="E13" s="66"/>
    </row>
    <row r="14" spans="1:5" x14ac:dyDescent="0.25">
      <c r="A14" s="73" t="s">
        <v>17</v>
      </c>
      <c r="B14" s="70"/>
      <c r="C14" s="70"/>
      <c r="D14" s="70"/>
      <c r="E14" s="70"/>
    </row>
    <row r="15" spans="1:5" x14ac:dyDescent="0.25">
      <c r="A15" s="70"/>
      <c r="B15" s="70"/>
      <c r="C15" s="70"/>
      <c r="D15" s="70"/>
      <c r="E15" s="70"/>
    </row>
    <row r="16" spans="1:5" x14ac:dyDescent="0.25">
      <c r="A16" s="66" t="s">
        <v>33</v>
      </c>
      <c r="B16" s="66"/>
      <c r="C16" s="66"/>
      <c r="D16" s="66"/>
      <c r="E16" s="66"/>
    </row>
    <row r="17" spans="1:7" ht="11.25" customHeight="1" x14ac:dyDescent="0.25">
      <c r="A17" s="73" t="s">
        <v>2</v>
      </c>
      <c r="B17" s="70"/>
      <c r="C17" s="70"/>
      <c r="D17" s="70"/>
      <c r="E17" s="70"/>
    </row>
    <row r="18" spans="1:7" ht="11.25" customHeight="1" x14ac:dyDescent="0.25">
      <c r="A18" s="37"/>
      <c r="B18" s="36"/>
      <c r="C18" s="36"/>
      <c r="D18" s="36"/>
      <c r="E18" s="36"/>
    </row>
    <row r="19" spans="1:7" x14ac:dyDescent="0.25">
      <c r="A19" s="66" t="s">
        <v>34</v>
      </c>
      <c r="B19" s="66"/>
      <c r="C19" s="66"/>
      <c r="D19" s="66"/>
      <c r="E19" s="66"/>
    </row>
    <row r="20" spans="1:7" ht="10.5" customHeight="1" x14ac:dyDescent="0.25">
      <c r="A20" s="73" t="s">
        <v>18</v>
      </c>
      <c r="B20" s="70"/>
      <c r="C20" s="70"/>
      <c r="D20" s="70"/>
      <c r="E20" s="70"/>
    </row>
    <row r="21" spans="1:7" x14ac:dyDescent="0.25">
      <c r="A21" s="70"/>
      <c r="B21" s="70"/>
      <c r="C21" s="70"/>
      <c r="D21" s="70"/>
      <c r="E21" s="70"/>
    </row>
    <row r="22" spans="1:7" ht="30.75" customHeight="1" x14ac:dyDescent="0.25">
      <c r="A22" s="66" t="s">
        <v>19</v>
      </c>
      <c r="B22" s="66"/>
      <c r="C22" s="66"/>
      <c r="D22" s="66"/>
      <c r="E22" s="66"/>
    </row>
    <row r="23" spans="1:7" x14ac:dyDescent="0.25">
      <c r="A23" s="70"/>
      <c r="B23" s="70"/>
      <c r="C23" s="70"/>
      <c r="D23" s="70"/>
      <c r="E23" s="70"/>
    </row>
    <row r="24" spans="1:7" ht="63.75" customHeight="1" x14ac:dyDescent="0.25">
      <c r="A24" s="66" t="s">
        <v>42</v>
      </c>
      <c r="B24" s="66"/>
      <c r="C24" s="66"/>
      <c r="D24" s="66"/>
      <c r="E24" s="66"/>
    </row>
    <row r="25" spans="1:7" ht="33.75" customHeight="1" x14ac:dyDescent="0.25">
      <c r="A25" s="69" t="s">
        <v>43</v>
      </c>
      <c r="B25" s="69"/>
      <c r="C25" s="69"/>
      <c r="D25" s="69"/>
      <c r="E25" s="69"/>
    </row>
    <row r="26" spans="1:7" x14ac:dyDescent="0.25">
      <c r="A26" s="69"/>
      <c r="B26" s="69"/>
      <c r="C26" s="69"/>
      <c r="D26" s="69"/>
      <c r="E26" s="69"/>
      <c r="F26" s="2">
        <f>128.7+509.9</f>
        <v>638.59999999999991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2950.3319999999994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4482.9719999999988</v>
      </c>
    </row>
    <row r="30" spans="1:7" ht="39.6" x14ac:dyDescent="0.25">
      <c r="A30" s="9" t="s">
        <v>31</v>
      </c>
      <c r="B30" s="11" t="s">
        <v>57</v>
      </c>
      <c r="C30" s="3" t="s">
        <v>5</v>
      </c>
      <c r="D30" s="3">
        <v>2.0499999999999998</v>
      </c>
      <c r="E30" s="10">
        <f>D30*F26*G26</f>
        <v>3927.389999999999</v>
      </c>
    </row>
    <row r="31" spans="1:7" ht="39.6" x14ac:dyDescent="0.25">
      <c r="A31" s="9" t="s">
        <v>38</v>
      </c>
      <c r="B31" s="11" t="s">
        <v>57</v>
      </c>
      <c r="C31" s="3" t="s">
        <v>5</v>
      </c>
      <c r="D31" s="3">
        <v>1.55</v>
      </c>
      <c r="E31" s="10">
        <f>D31*F26*G26</f>
        <v>2969.49</v>
      </c>
    </row>
    <row r="32" spans="1:7" ht="55.2" x14ac:dyDescent="0.25">
      <c r="A32" s="9" t="s">
        <v>28</v>
      </c>
      <c r="B32" s="11" t="s">
        <v>57</v>
      </c>
      <c r="C32" s="3" t="s">
        <v>5</v>
      </c>
      <c r="D32" s="3">
        <v>0.63</v>
      </c>
      <c r="E32" s="10">
        <f>D32*F26*G26</f>
        <v>1206.9539999999997</v>
      </c>
    </row>
    <row r="33" spans="1:5" ht="39.6" x14ac:dyDescent="0.25">
      <c r="A33" s="9" t="s">
        <v>27</v>
      </c>
      <c r="B33" s="11" t="s">
        <v>57</v>
      </c>
      <c r="C33" s="3" t="s">
        <v>5</v>
      </c>
      <c r="D33" s="3">
        <v>0.18</v>
      </c>
      <c r="E33" s="10">
        <f>D33*F26*G26</f>
        <v>344.84399999999994</v>
      </c>
    </row>
    <row r="34" spans="1:5" ht="55.2" x14ac:dyDescent="0.25">
      <c r="A34" s="9" t="s">
        <v>36</v>
      </c>
      <c r="B34" s="11" t="s">
        <v>32</v>
      </c>
      <c r="C34" s="3" t="s">
        <v>5</v>
      </c>
      <c r="D34" s="3">
        <v>1.27</v>
      </c>
      <c r="E34" s="10">
        <v>0</v>
      </c>
    </row>
    <row r="35" spans="1:5" x14ac:dyDescent="0.25">
      <c r="A35" s="9" t="s">
        <v>29</v>
      </c>
      <c r="B35" s="11" t="s">
        <v>35</v>
      </c>
      <c r="C35" s="3" t="s">
        <v>5</v>
      </c>
      <c r="D35" s="3">
        <v>2.76</v>
      </c>
      <c r="E35" s="10">
        <f>D35*F26*G26</f>
        <v>5287.6079999999984</v>
      </c>
    </row>
    <row r="36" spans="1:5" ht="16.2" thickBot="1" x14ac:dyDescent="0.35">
      <c r="A36" s="29" t="s">
        <v>51</v>
      </c>
      <c r="B36" s="18" t="s">
        <v>35</v>
      </c>
      <c r="C36" s="19" t="s">
        <v>5</v>
      </c>
      <c r="D36" s="19">
        <v>2.7</v>
      </c>
      <c r="E36" s="20">
        <f>D36*F26*G26</f>
        <v>5172.66</v>
      </c>
    </row>
    <row r="37" spans="1:5" ht="14.4" thickBot="1" x14ac:dyDescent="0.3">
      <c r="A37" s="25" t="s">
        <v>45</v>
      </c>
      <c r="B37" s="26" t="s">
        <v>64</v>
      </c>
      <c r="C37" s="27" t="s">
        <v>47</v>
      </c>
      <c r="D37" s="27"/>
      <c r="E37" s="28">
        <v>163.99</v>
      </c>
    </row>
    <row r="38" spans="1:5" x14ac:dyDescent="0.25">
      <c r="A38" s="38" t="s">
        <v>66</v>
      </c>
      <c r="B38" s="39" t="s">
        <v>67</v>
      </c>
      <c r="C38" s="40" t="s">
        <v>49</v>
      </c>
      <c r="D38" s="40">
        <v>4</v>
      </c>
      <c r="E38" s="41">
        <f>D38*126.7</f>
        <v>506.8</v>
      </c>
    </row>
    <row r="39" spans="1:5" x14ac:dyDescent="0.25">
      <c r="A39" s="9"/>
      <c r="B39" s="11"/>
      <c r="C39" s="3"/>
      <c r="D39" s="3"/>
      <c r="E39" s="10"/>
    </row>
    <row r="40" spans="1:5" s="17" customFormat="1" x14ac:dyDescent="0.25">
      <c r="A40" s="13" t="s">
        <v>37</v>
      </c>
      <c r="B40" s="14"/>
      <c r="C40" s="15"/>
      <c r="D40" s="15"/>
      <c r="E40" s="16">
        <f>SUM(E28:E39)</f>
        <v>27013.039999999997</v>
      </c>
    </row>
    <row r="42" spans="1:5" ht="30" customHeight="1" x14ac:dyDescent="0.25">
      <c r="A42" s="66" t="s">
        <v>70</v>
      </c>
      <c r="B42" s="66"/>
      <c r="C42" s="66"/>
      <c r="D42" s="66"/>
      <c r="E42" s="66"/>
    </row>
    <row r="43" spans="1:5" ht="30" customHeight="1" x14ac:dyDescent="0.25">
      <c r="A43" s="66" t="s">
        <v>23</v>
      </c>
      <c r="B43" s="66"/>
      <c r="C43" s="66"/>
      <c r="D43" s="66"/>
      <c r="E43" s="66"/>
    </row>
    <row r="44" spans="1:5" x14ac:dyDescent="0.25">
      <c r="A44" s="66" t="s">
        <v>22</v>
      </c>
      <c r="B44" s="66"/>
      <c r="C44" s="66"/>
      <c r="D44" s="66"/>
      <c r="E44" s="66"/>
    </row>
    <row r="45" spans="1:5" ht="29.25" customHeight="1" x14ac:dyDescent="0.25">
      <c r="A45" s="66" t="s">
        <v>50</v>
      </c>
      <c r="B45" s="66"/>
      <c r="C45" s="66"/>
      <c r="D45" s="66"/>
      <c r="E45" s="66"/>
    </row>
    <row r="46" spans="1:5" x14ac:dyDescent="0.25">
      <c r="A46" s="66" t="s">
        <v>20</v>
      </c>
      <c r="B46" s="66"/>
      <c r="C46" s="66"/>
      <c r="D46" s="66"/>
      <c r="E46" s="66"/>
    </row>
    <row r="47" spans="1:5" x14ac:dyDescent="0.25">
      <c r="A47" s="67" t="s">
        <v>6</v>
      </c>
      <c r="B47" s="67"/>
      <c r="C47" s="67"/>
      <c r="D47" s="67"/>
      <c r="E47" s="67"/>
    </row>
    <row r="48" spans="1:5" x14ac:dyDescent="0.25">
      <c r="A48" s="66" t="s">
        <v>20</v>
      </c>
      <c r="B48" s="66"/>
      <c r="C48" s="66"/>
      <c r="D48" s="66"/>
      <c r="E48" s="66"/>
    </row>
    <row r="49" spans="1:5" x14ac:dyDescent="0.25">
      <c r="A49" s="68" t="s">
        <v>52</v>
      </c>
      <c r="B49" s="68"/>
      <c r="C49" s="68"/>
      <c r="D49" s="68"/>
      <c r="E49" s="68"/>
    </row>
    <row r="50" spans="1:5" x14ac:dyDescent="0.25">
      <c r="B50" s="65" t="s">
        <v>21</v>
      </c>
      <c r="C50" s="65"/>
      <c r="D50" s="65"/>
      <c r="E50" s="8" t="s">
        <v>7</v>
      </c>
    </row>
    <row r="51" spans="1:5" x14ac:dyDescent="0.25">
      <c r="A51" s="37"/>
      <c r="B51" s="37"/>
      <c r="C51" s="37"/>
      <c r="D51" s="37"/>
      <c r="E51" s="37"/>
    </row>
    <row r="52" spans="1:5" x14ac:dyDescent="0.25">
      <c r="A52" s="68" t="s">
        <v>53</v>
      </c>
      <c r="B52" s="68"/>
      <c r="C52" s="68"/>
      <c r="D52" s="68"/>
      <c r="E52" s="68"/>
    </row>
    <row r="53" spans="1:5" x14ac:dyDescent="0.25">
      <c r="B53" s="65" t="s">
        <v>21</v>
      </c>
      <c r="C53" s="65"/>
      <c r="D53" s="65"/>
      <c r="E53" s="8" t="s">
        <v>7</v>
      </c>
    </row>
    <row r="56" spans="1:5" x14ac:dyDescent="0.25">
      <c r="A56" s="17" t="s">
        <v>58</v>
      </c>
    </row>
    <row r="57" spans="1:5" x14ac:dyDescent="0.25">
      <c r="A57" s="2" t="s">
        <v>59</v>
      </c>
      <c r="B57" s="32">
        <v>25534.62</v>
      </c>
    </row>
    <row r="58" spans="1:5" ht="15.6" x14ac:dyDescent="0.3">
      <c r="A58" s="33" t="s">
        <v>60</v>
      </c>
      <c r="B58" s="34">
        <v>78228.929999999993</v>
      </c>
    </row>
    <row r="59" spans="1:5" x14ac:dyDescent="0.25">
      <c r="A59" s="2" t="s">
        <v>68</v>
      </c>
      <c r="B59" s="34">
        <v>79428.37</v>
      </c>
    </row>
    <row r="60" spans="1:5" x14ac:dyDescent="0.25">
      <c r="A60" s="2" t="s">
        <v>69</v>
      </c>
      <c r="B60" s="34">
        <f>20000+3500</f>
        <v>23500</v>
      </c>
    </row>
    <row r="61" spans="1:5" x14ac:dyDescent="0.25">
      <c r="A61" s="35" t="s">
        <v>61</v>
      </c>
      <c r="B61" s="32">
        <f>B57+B59+B60-('1 кв.'!E40+'2 кв.'!E39+E40)</f>
        <v>49243.892800000001</v>
      </c>
    </row>
  </sheetData>
  <mergeCells count="34">
    <mergeCell ref="A49:E49"/>
    <mergeCell ref="B50:D50"/>
    <mergeCell ref="A52:E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zoomScaleNormal="100" zoomScaleSheetLayoutView="100" workbookViewId="0">
      <selection activeCell="B61" sqref="B61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76" t="s">
        <v>12</v>
      </c>
      <c r="B1" s="76"/>
      <c r="C1" s="76"/>
      <c r="D1" s="76"/>
      <c r="E1" s="76"/>
    </row>
    <row r="2" spans="1:5" ht="32.25" customHeight="1" x14ac:dyDescent="0.3">
      <c r="A2" s="74" t="s">
        <v>13</v>
      </c>
      <c r="B2" s="75"/>
      <c r="C2" s="75"/>
      <c r="D2" s="75"/>
      <c r="E2" s="75"/>
    </row>
    <row r="3" spans="1:5" x14ac:dyDescent="0.25">
      <c r="A3" s="42"/>
      <c r="B3" s="4"/>
      <c r="C3" s="4"/>
      <c r="D3" s="4"/>
      <c r="E3" s="4"/>
    </row>
    <row r="4" spans="1:5" s="1" customFormat="1" ht="15.6" x14ac:dyDescent="0.3">
      <c r="A4" s="7" t="s">
        <v>14</v>
      </c>
      <c r="B4" s="12"/>
      <c r="C4" s="12"/>
      <c r="D4" s="78" t="s">
        <v>93</v>
      </c>
      <c r="E4" s="78"/>
    </row>
    <row r="5" spans="1:5" x14ac:dyDescent="0.25">
      <c r="A5" s="42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77" t="s">
        <v>39</v>
      </c>
      <c r="B7" s="77"/>
      <c r="C7" s="77"/>
      <c r="D7" s="77"/>
      <c r="E7" s="77"/>
    </row>
    <row r="8" spans="1:5" x14ac:dyDescent="0.25">
      <c r="A8" s="73" t="s">
        <v>1</v>
      </c>
      <c r="B8" s="73"/>
      <c r="C8" s="73"/>
      <c r="D8" s="73"/>
      <c r="E8" s="73"/>
    </row>
    <row r="9" spans="1:5" x14ac:dyDescent="0.25">
      <c r="A9" s="70"/>
      <c r="B9" s="70"/>
      <c r="C9" s="70"/>
      <c r="D9" s="70"/>
      <c r="E9" s="70"/>
    </row>
    <row r="10" spans="1:5" x14ac:dyDescent="0.25">
      <c r="A10" s="66" t="s">
        <v>40</v>
      </c>
      <c r="B10" s="66"/>
      <c r="C10" s="66"/>
      <c r="D10" s="66"/>
      <c r="E10" s="66"/>
    </row>
    <row r="11" spans="1:5" ht="26.25" customHeight="1" x14ac:dyDescent="0.25">
      <c r="A11" s="71" t="s">
        <v>16</v>
      </c>
      <c r="B11" s="72"/>
      <c r="C11" s="72"/>
      <c r="D11" s="72"/>
      <c r="E11" s="72"/>
    </row>
    <row r="12" spans="1:5" x14ac:dyDescent="0.25">
      <c r="A12" s="70"/>
      <c r="B12" s="70"/>
      <c r="C12" s="70"/>
      <c r="D12" s="70"/>
      <c r="E12" s="70"/>
    </row>
    <row r="13" spans="1:5" ht="29.25" customHeight="1" x14ac:dyDescent="0.25">
      <c r="A13" s="66" t="s">
        <v>41</v>
      </c>
      <c r="B13" s="66"/>
      <c r="C13" s="66"/>
      <c r="D13" s="66"/>
      <c r="E13" s="66"/>
    </row>
    <row r="14" spans="1:5" x14ac:dyDescent="0.25">
      <c r="A14" s="73" t="s">
        <v>17</v>
      </c>
      <c r="B14" s="70"/>
      <c r="C14" s="70"/>
      <c r="D14" s="70"/>
      <c r="E14" s="70"/>
    </row>
    <row r="15" spans="1:5" x14ac:dyDescent="0.25">
      <c r="A15" s="70"/>
      <c r="B15" s="70"/>
      <c r="C15" s="70"/>
      <c r="D15" s="70"/>
      <c r="E15" s="70"/>
    </row>
    <row r="16" spans="1:5" x14ac:dyDescent="0.25">
      <c r="A16" s="66" t="s">
        <v>33</v>
      </c>
      <c r="B16" s="66"/>
      <c r="C16" s="66"/>
      <c r="D16" s="66"/>
      <c r="E16" s="66"/>
    </row>
    <row r="17" spans="1:7" ht="11.25" customHeight="1" x14ac:dyDescent="0.25">
      <c r="A17" s="73" t="s">
        <v>2</v>
      </c>
      <c r="B17" s="70"/>
      <c r="C17" s="70"/>
      <c r="D17" s="70"/>
      <c r="E17" s="70"/>
    </row>
    <row r="18" spans="1:7" ht="11.25" customHeight="1" x14ac:dyDescent="0.25">
      <c r="A18" s="43"/>
      <c r="B18" s="42"/>
      <c r="C18" s="42"/>
      <c r="D18" s="42"/>
      <c r="E18" s="42"/>
    </row>
    <row r="19" spans="1:7" x14ac:dyDescent="0.25">
      <c r="A19" s="66" t="s">
        <v>34</v>
      </c>
      <c r="B19" s="66"/>
      <c r="C19" s="66"/>
      <c r="D19" s="66"/>
      <c r="E19" s="66"/>
    </row>
    <row r="20" spans="1:7" ht="10.5" customHeight="1" x14ac:dyDescent="0.25">
      <c r="A20" s="73" t="s">
        <v>18</v>
      </c>
      <c r="B20" s="70"/>
      <c r="C20" s="70"/>
      <c r="D20" s="70"/>
      <c r="E20" s="70"/>
    </row>
    <row r="21" spans="1:7" x14ac:dyDescent="0.25">
      <c r="A21" s="70"/>
      <c r="B21" s="70"/>
      <c r="C21" s="70"/>
      <c r="D21" s="70"/>
      <c r="E21" s="70"/>
    </row>
    <row r="22" spans="1:7" ht="30.75" customHeight="1" x14ac:dyDescent="0.25">
      <c r="A22" s="66" t="s">
        <v>19</v>
      </c>
      <c r="B22" s="66"/>
      <c r="C22" s="66"/>
      <c r="D22" s="66"/>
      <c r="E22" s="66"/>
    </row>
    <row r="23" spans="1:7" x14ac:dyDescent="0.25">
      <c r="A23" s="70"/>
      <c r="B23" s="70"/>
      <c r="C23" s="70"/>
      <c r="D23" s="70"/>
      <c r="E23" s="70"/>
    </row>
    <row r="24" spans="1:7" ht="63.75" customHeight="1" x14ac:dyDescent="0.25">
      <c r="A24" s="66" t="s">
        <v>42</v>
      </c>
      <c r="B24" s="66"/>
      <c r="C24" s="66"/>
      <c r="D24" s="66"/>
      <c r="E24" s="66"/>
    </row>
    <row r="25" spans="1:7" ht="33.75" customHeight="1" x14ac:dyDescent="0.25">
      <c r="A25" s="69" t="s">
        <v>43</v>
      </c>
      <c r="B25" s="69"/>
      <c r="C25" s="69"/>
      <c r="D25" s="69"/>
      <c r="E25" s="69"/>
    </row>
    <row r="26" spans="1:7" x14ac:dyDescent="0.25">
      <c r="A26" s="69"/>
      <c r="B26" s="69"/>
      <c r="C26" s="69"/>
      <c r="D26" s="69"/>
      <c r="E26" s="69"/>
      <c r="F26" s="2">
        <f>128.7+509.9</f>
        <v>638.59999999999991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2950.3319999999994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4482.9719999999988</v>
      </c>
    </row>
    <row r="30" spans="1:7" ht="39.6" x14ac:dyDescent="0.25">
      <c r="A30" s="9" t="s">
        <v>31</v>
      </c>
      <c r="B30" s="11" t="s">
        <v>57</v>
      </c>
      <c r="C30" s="3" t="s">
        <v>5</v>
      </c>
      <c r="D30" s="3">
        <v>2.0499999999999998</v>
      </c>
      <c r="E30" s="10">
        <f>D30*F26*G26</f>
        <v>3927.389999999999</v>
      </c>
    </row>
    <row r="31" spans="1:7" ht="39.6" x14ac:dyDescent="0.25">
      <c r="A31" s="9" t="s">
        <v>38</v>
      </c>
      <c r="B31" s="11" t="s">
        <v>57</v>
      </c>
      <c r="C31" s="3" t="s">
        <v>5</v>
      </c>
      <c r="D31" s="3">
        <v>1.55</v>
      </c>
      <c r="E31" s="10">
        <f>D31*F26*G26</f>
        <v>2969.49</v>
      </c>
    </row>
    <row r="32" spans="1:7" ht="55.2" x14ac:dyDescent="0.25">
      <c r="A32" s="9" t="s">
        <v>28</v>
      </c>
      <c r="B32" s="11" t="s">
        <v>57</v>
      </c>
      <c r="C32" s="3" t="s">
        <v>5</v>
      </c>
      <c r="D32" s="3">
        <v>0.63</v>
      </c>
      <c r="E32" s="10">
        <f>D32*F26*G26</f>
        <v>1206.9539999999997</v>
      </c>
    </row>
    <row r="33" spans="1:5" ht="39.6" x14ac:dyDescent="0.25">
      <c r="A33" s="9" t="s">
        <v>27</v>
      </c>
      <c r="B33" s="11" t="s">
        <v>57</v>
      </c>
      <c r="C33" s="3" t="s">
        <v>5</v>
      </c>
      <c r="D33" s="3">
        <v>0.18</v>
      </c>
      <c r="E33" s="10">
        <f>D33*F26*G26</f>
        <v>344.84399999999994</v>
      </c>
    </row>
    <row r="34" spans="1:5" ht="55.2" x14ac:dyDescent="0.25">
      <c r="A34" s="9" t="s">
        <v>36</v>
      </c>
      <c r="B34" s="11" t="s">
        <v>32</v>
      </c>
      <c r="C34" s="3" t="s">
        <v>5</v>
      </c>
      <c r="D34" s="3">
        <v>1.27</v>
      </c>
      <c r="E34" s="10">
        <v>2100</v>
      </c>
    </row>
    <row r="35" spans="1:5" x14ac:dyDescent="0.25">
      <c r="A35" s="9" t="s">
        <v>29</v>
      </c>
      <c r="B35" s="11" t="s">
        <v>35</v>
      </c>
      <c r="C35" s="3" t="s">
        <v>5</v>
      </c>
      <c r="D35" s="3">
        <v>2.76</v>
      </c>
      <c r="E35" s="10">
        <f>D35*F26*G26</f>
        <v>5287.6079999999984</v>
      </c>
    </row>
    <row r="36" spans="1:5" ht="16.2" thickBot="1" x14ac:dyDescent="0.35">
      <c r="A36" s="29" t="s">
        <v>51</v>
      </c>
      <c r="B36" s="18" t="s">
        <v>35</v>
      </c>
      <c r="C36" s="19" t="s">
        <v>5</v>
      </c>
      <c r="D36" s="19">
        <v>2.7</v>
      </c>
      <c r="E36" s="20">
        <f>D36*F26*G26</f>
        <v>5172.66</v>
      </c>
    </row>
    <row r="37" spans="1:5" ht="14.4" thickBot="1" x14ac:dyDescent="0.3">
      <c r="A37" s="25" t="s">
        <v>45</v>
      </c>
      <c r="B37" s="26" t="s">
        <v>94</v>
      </c>
      <c r="C37" s="27" t="s">
        <v>47</v>
      </c>
      <c r="D37" s="27"/>
      <c r="E37" s="28">
        <v>15645.08</v>
      </c>
    </row>
    <row r="38" spans="1:5" x14ac:dyDescent="0.25">
      <c r="A38" s="38" t="s">
        <v>95</v>
      </c>
      <c r="B38" s="39" t="s">
        <v>89</v>
      </c>
      <c r="C38" s="40" t="s">
        <v>49</v>
      </c>
      <c r="D38" s="40">
        <v>80</v>
      </c>
      <c r="E38" s="41">
        <f>D38*126.7</f>
        <v>10136</v>
      </c>
    </row>
    <row r="39" spans="1:5" x14ac:dyDescent="0.25">
      <c r="A39" s="9"/>
      <c r="B39" s="11"/>
      <c r="C39" s="3"/>
      <c r="D39" s="3"/>
      <c r="E39" s="10"/>
    </row>
    <row r="40" spans="1:5" s="17" customFormat="1" x14ac:dyDescent="0.25">
      <c r="A40" s="13" t="s">
        <v>37</v>
      </c>
      <c r="B40" s="14"/>
      <c r="C40" s="15"/>
      <c r="D40" s="15"/>
      <c r="E40" s="16">
        <f>SUM(E28:E39)</f>
        <v>54223.329999999994</v>
      </c>
    </row>
    <row r="42" spans="1:5" ht="29.25" customHeight="1" x14ac:dyDescent="0.25">
      <c r="A42" s="66" t="s">
        <v>96</v>
      </c>
      <c r="B42" s="66"/>
      <c r="C42" s="66"/>
      <c r="D42" s="66"/>
      <c r="E42" s="66"/>
    </row>
    <row r="43" spans="1:5" ht="29.25" customHeight="1" x14ac:dyDescent="0.25">
      <c r="A43" s="66" t="s">
        <v>23</v>
      </c>
      <c r="B43" s="66"/>
      <c r="C43" s="66"/>
      <c r="D43" s="66"/>
      <c r="E43" s="66"/>
    </row>
    <row r="44" spans="1:5" x14ac:dyDescent="0.25">
      <c r="A44" s="66" t="s">
        <v>22</v>
      </c>
      <c r="B44" s="66"/>
      <c r="C44" s="66"/>
      <c r="D44" s="66"/>
      <c r="E44" s="66"/>
    </row>
    <row r="45" spans="1:5" ht="30" customHeight="1" x14ac:dyDescent="0.25">
      <c r="A45" s="66" t="s">
        <v>50</v>
      </c>
      <c r="B45" s="66"/>
      <c r="C45" s="66"/>
      <c r="D45" s="66"/>
      <c r="E45" s="66"/>
    </row>
    <row r="46" spans="1:5" x14ac:dyDescent="0.25">
      <c r="A46" s="66" t="s">
        <v>20</v>
      </c>
      <c r="B46" s="66"/>
      <c r="C46" s="66"/>
      <c r="D46" s="66"/>
      <c r="E46" s="66"/>
    </row>
    <row r="47" spans="1:5" x14ac:dyDescent="0.25">
      <c r="A47" s="67" t="s">
        <v>6</v>
      </c>
      <c r="B47" s="67"/>
      <c r="C47" s="67"/>
      <c r="D47" s="67"/>
      <c r="E47" s="67"/>
    </row>
    <row r="48" spans="1:5" x14ac:dyDescent="0.25">
      <c r="A48" s="66" t="s">
        <v>20</v>
      </c>
      <c r="B48" s="66"/>
      <c r="C48" s="66"/>
      <c r="D48" s="66"/>
      <c r="E48" s="66"/>
    </row>
    <row r="49" spans="1:5" x14ac:dyDescent="0.25">
      <c r="A49" s="68" t="s">
        <v>52</v>
      </c>
      <c r="B49" s="68"/>
      <c r="C49" s="68"/>
      <c r="D49" s="68"/>
      <c r="E49" s="68"/>
    </row>
    <row r="50" spans="1:5" x14ac:dyDescent="0.25">
      <c r="B50" s="65" t="s">
        <v>21</v>
      </c>
      <c r="C50" s="65"/>
      <c r="D50" s="65"/>
      <c r="E50" s="8" t="s">
        <v>7</v>
      </c>
    </row>
    <row r="51" spans="1:5" x14ac:dyDescent="0.25">
      <c r="A51" s="43"/>
      <c r="B51" s="43"/>
      <c r="C51" s="43"/>
      <c r="D51" s="43"/>
      <c r="E51" s="43"/>
    </row>
    <row r="52" spans="1:5" x14ac:dyDescent="0.25">
      <c r="A52" s="68" t="s">
        <v>53</v>
      </c>
      <c r="B52" s="68"/>
      <c r="C52" s="68"/>
      <c r="D52" s="68"/>
      <c r="E52" s="68"/>
    </row>
    <row r="53" spans="1:5" x14ac:dyDescent="0.25">
      <c r="B53" s="65" t="s">
        <v>21</v>
      </c>
      <c r="C53" s="65"/>
      <c r="D53" s="65"/>
      <c r="E53" s="8" t="s">
        <v>7</v>
      </c>
    </row>
    <row r="56" spans="1:5" x14ac:dyDescent="0.25">
      <c r="A56" s="17" t="s">
        <v>58</v>
      </c>
    </row>
    <row r="57" spans="1:5" x14ac:dyDescent="0.25">
      <c r="A57" s="2" t="s">
        <v>59</v>
      </c>
      <c r="B57" s="32">
        <v>25534.62</v>
      </c>
    </row>
    <row r="58" spans="1:5" ht="15.6" x14ac:dyDescent="0.3">
      <c r="A58" s="33" t="s">
        <v>60</v>
      </c>
      <c r="B58" s="34">
        <v>108126.37</v>
      </c>
    </row>
    <row r="59" spans="1:5" x14ac:dyDescent="0.25">
      <c r="A59" s="2" t="s">
        <v>68</v>
      </c>
      <c r="B59" s="34">
        <v>106413.51</v>
      </c>
    </row>
    <row r="60" spans="1:5" x14ac:dyDescent="0.25">
      <c r="A60" s="2" t="s">
        <v>69</v>
      </c>
      <c r="B60" s="34">
        <v>24183.35</v>
      </c>
    </row>
    <row r="61" spans="1:5" x14ac:dyDescent="0.25">
      <c r="A61" s="35" t="s">
        <v>61</v>
      </c>
      <c r="B61" s="32">
        <f>B57+B59+B60-('1 кв.'!E40+'2 кв.'!E39+'3 кв.'!E40+'4 кв.'!E40)</f>
        <v>22689.052800000034</v>
      </c>
    </row>
  </sheetData>
  <mergeCells count="34">
    <mergeCell ref="A49:E49"/>
    <mergeCell ref="B50:D50"/>
    <mergeCell ref="A52:E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view="pageBreakPreview" topLeftCell="A4" zoomScaleNormal="100" zoomScaleSheetLayoutView="100" workbookViewId="0">
      <selection activeCell="F18" sqref="F18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80" t="s">
        <v>71</v>
      </c>
      <c r="B1" s="80"/>
      <c r="C1" s="80"/>
      <c r="D1" s="44"/>
    </row>
    <row r="2" spans="1:5" ht="15.6" x14ac:dyDescent="0.3">
      <c r="A2" s="81" t="s">
        <v>72</v>
      </c>
      <c r="B2" s="81"/>
      <c r="C2" s="81"/>
      <c r="D2" s="33"/>
    </row>
    <row r="3" spans="1:5" ht="15.6" x14ac:dyDescent="0.3">
      <c r="A3" s="81" t="s">
        <v>73</v>
      </c>
      <c r="B3" s="81"/>
      <c r="C3" s="81"/>
      <c r="D3" s="33"/>
    </row>
    <row r="4" spans="1:5" ht="15.6" x14ac:dyDescent="0.3">
      <c r="A4" s="80" t="s">
        <v>92</v>
      </c>
      <c r="B4" s="80"/>
      <c r="C4" s="80"/>
      <c r="D4" s="44"/>
    </row>
    <row r="5" spans="1:5" ht="15.6" x14ac:dyDescent="0.3">
      <c r="A5" s="82"/>
      <c r="B5" s="82"/>
      <c r="C5" s="82"/>
      <c r="D5" s="1"/>
    </row>
    <row r="6" spans="1:5" ht="15.6" x14ac:dyDescent="0.3">
      <c r="A6" s="33"/>
      <c r="B6" s="2" t="s">
        <v>59</v>
      </c>
      <c r="C6" s="32">
        <f>'4 кв.'!B57</f>
        <v>25534.62</v>
      </c>
      <c r="D6" s="45"/>
    </row>
    <row r="7" spans="1:5" ht="15.6" x14ac:dyDescent="0.3">
      <c r="A7" s="46" t="s">
        <v>74</v>
      </c>
      <c r="B7" s="33" t="s">
        <v>60</v>
      </c>
      <c r="C7" s="34">
        <f>'4 кв.'!B58</f>
        <v>108126.37</v>
      </c>
      <c r="D7" s="47"/>
    </row>
    <row r="8" spans="1:5" ht="15.6" x14ac:dyDescent="0.3">
      <c r="A8" s="12"/>
      <c r="B8" s="2" t="s">
        <v>75</v>
      </c>
      <c r="C8" s="34">
        <f>'4 кв.'!B59</f>
        <v>106413.51</v>
      </c>
      <c r="D8" s="47"/>
    </row>
    <row r="9" spans="1:5" ht="15.6" x14ac:dyDescent="0.3">
      <c r="A9" s="12"/>
      <c r="B9" s="2" t="s">
        <v>76</v>
      </c>
      <c r="C9" s="34">
        <f>'4 кв.'!B60</f>
        <v>24183.35</v>
      </c>
      <c r="D9" s="47"/>
    </row>
    <row r="10" spans="1:5" ht="15.6" x14ac:dyDescent="0.3">
      <c r="A10" s="12"/>
      <c r="B10" s="33" t="s">
        <v>77</v>
      </c>
      <c r="C10" s="48">
        <f>SUM(C8:C9)</f>
        <v>130596.85999999999</v>
      </c>
      <c r="D10" s="45"/>
    </row>
    <row r="11" spans="1:5" ht="15.6" x14ac:dyDescent="0.3">
      <c r="A11" s="1"/>
      <c r="B11" s="79"/>
      <c r="C11" s="79"/>
      <c r="D11" s="47"/>
    </row>
    <row r="12" spans="1:5" ht="15.6" x14ac:dyDescent="0.3">
      <c r="A12" s="49" t="s">
        <v>78</v>
      </c>
      <c r="B12" s="50" t="s">
        <v>45</v>
      </c>
      <c r="C12" s="34">
        <f>'1 кв.'!E37+'2 кв.'!E37+'3 кв.'!E37+'4 кв.'!E37</f>
        <v>17934.59</v>
      </c>
      <c r="D12" s="47"/>
    </row>
    <row r="13" spans="1:5" ht="15.6" x14ac:dyDescent="0.3">
      <c r="A13" s="1"/>
      <c r="B13" s="50" t="s">
        <v>79</v>
      </c>
      <c r="C13" s="34">
        <f>E27+E26</f>
        <v>10720.957200000001</v>
      </c>
      <c r="D13" s="47"/>
      <c r="E13" s="51"/>
    </row>
    <row r="14" spans="1:5" ht="15.6" x14ac:dyDescent="0.3">
      <c r="B14" s="52" t="s">
        <v>4</v>
      </c>
      <c r="C14" s="34">
        <f>'1 кв.'!E28+'2 кв.'!E28+'3 кв.'!E28+'4 кв.'!E28</f>
        <v>12567.647999999997</v>
      </c>
      <c r="D14" s="47"/>
    </row>
    <row r="15" spans="1:5" ht="15.6" x14ac:dyDescent="0.3">
      <c r="A15" s="49"/>
      <c r="B15" s="52" t="s">
        <v>25</v>
      </c>
      <c r="C15" s="34">
        <f>'1 кв.'!E29+'2 кв.'!E29+'3 кв.'!E29+'4 кв.'!E29</f>
        <v>17587.043999999994</v>
      </c>
      <c r="D15" s="47"/>
    </row>
    <row r="16" spans="1:5" ht="15.6" x14ac:dyDescent="0.3">
      <c r="A16" s="49"/>
      <c r="B16" s="52" t="s">
        <v>31</v>
      </c>
      <c r="C16" s="34">
        <f>'1 кв.'!E30+'2 кв.'!E30+'3 кв.'!E30+'4 кв.'!E30</f>
        <v>15632.927999999996</v>
      </c>
      <c r="D16" s="47"/>
    </row>
    <row r="17" spans="1:5" ht="15.6" x14ac:dyDescent="0.3">
      <c r="A17" s="49"/>
      <c r="B17" s="52" t="s">
        <v>80</v>
      </c>
      <c r="C17" s="34">
        <f>'1 кв.'!E31+'2 кв.'!E31+'3 кв.'!E31+'4 кв.'!E31</f>
        <v>11782.17</v>
      </c>
      <c r="D17" s="47"/>
    </row>
    <row r="18" spans="1:5" ht="15.6" x14ac:dyDescent="0.3">
      <c r="A18" s="49"/>
      <c r="B18" s="52" t="s">
        <v>81</v>
      </c>
      <c r="C18" s="34">
        <f>'1 кв.'!E32+'2 кв.'!E32+'3 кв.'!E32+'4 кв.'!E32</f>
        <v>4827.8159999999989</v>
      </c>
      <c r="D18" s="47"/>
    </row>
    <row r="19" spans="1:5" ht="15.6" x14ac:dyDescent="0.3">
      <c r="A19" s="49"/>
      <c r="B19" s="52" t="s">
        <v>82</v>
      </c>
      <c r="C19" s="34">
        <f>'1 кв.'!E33+'2 кв.'!E33+'3 кв.'!E33+'4 кв.'!E33</f>
        <v>1379.3759999999997</v>
      </c>
      <c r="D19" s="47"/>
    </row>
    <row r="20" spans="1:5" ht="15.6" x14ac:dyDescent="0.3">
      <c r="A20" s="49"/>
      <c r="B20" s="52" t="s">
        <v>83</v>
      </c>
      <c r="C20" s="34">
        <f>'1 кв.'!E34+'2 кв.'!E34+'3 кв.'!E34+'4 кв.'!E34</f>
        <v>2100</v>
      </c>
      <c r="D20" s="47"/>
    </row>
    <row r="21" spans="1:5" ht="15.6" x14ac:dyDescent="0.3">
      <c r="A21" s="49"/>
      <c r="B21" s="52" t="s">
        <v>29</v>
      </c>
      <c r="C21" s="34">
        <f>'1 кв.'!E35+'2 кв.'!E35+'3 кв.'!E35+'4 кв.'!E35</f>
        <v>18219.257999999994</v>
      </c>
      <c r="D21" s="47"/>
    </row>
    <row r="22" spans="1:5" ht="15.6" x14ac:dyDescent="0.3">
      <c r="A22" s="49"/>
      <c r="B22" s="52" t="s">
        <v>84</v>
      </c>
      <c r="C22" s="34">
        <f>'1 кв.'!E36+'2 кв.'!E36+'3 кв.'!E36+'4 кв.'!E36</f>
        <v>20690.64</v>
      </c>
      <c r="D22" s="47"/>
    </row>
    <row r="23" spans="1:5" ht="15.6" x14ac:dyDescent="0.3">
      <c r="A23" s="1"/>
      <c r="B23" s="46" t="s">
        <v>85</v>
      </c>
      <c r="C23" s="32">
        <f>SUM(C12:C22)</f>
        <v>133442.42719999998</v>
      </c>
      <c r="D23" s="47"/>
      <c r="E23" s="51"/>
    </row>
    <row r="24" spans="1:5" ht="15.6" x14ac:dyDescent="0.3">
      <c r="A24" s="1"/>
      <c r="B24" s="53" t="s">
        <v>86</v>
      </c>
      <c r="C24" s="32">
        <f>C6+C10-C23</f>
        <v>22689.052800000005</v>
      </c>
      <c r="D24" s="47"/>
    </row>
    <row r="25" spans="1:5" s="56" customFormat="1" ht="15.6" x14ac:dyDescent="0.3">
      <c r="A25" s="11"/>
      <c r="B25" s="54" t="s">
        <v>87</v>
      </c>
      <c r="C25" s="3" t="s">
        <v>88</v>
      </c>
      <c r="D25" s="55"/>
    </row>
    <row r="26" spans="1:5" ht="15.6" x14ac:dyDescent="0.3">
      <c r="A26" s="64" t="s">
        <v>48</v>
      </c>
      <c r="B26" s="57" t="s">
        <v>44</v>
      </c>
      <c r="C26" s="23">
        <v>0.66</v>
      </c>
      <c r="D26" s="47"/>
      <c r="E26" s="56">
        <f>C26*118.42</f>
        <v>78.157200000000003</v>
      </c>
    </row>
    <row r="27" spans="1:5" ht="15.6" x14ac:dyDescent="0.3">
      <c r="A27" s="64" t="s">
        <v>67</v>
      </c>
      <c r="B27" s="57" t="s">
        <v>66</v>
      </c>
      <c r="C27" s="3">
        <v>4</v>
      </c>
      <c r="D27" s="47"/>
      <c r="E27" s="56">
        <f>84*126.7</f>
        <v>10642.800000000001</v>
      </c>
    </row>
    <row r="28" spans="1:5" ht="15.6" x14ac:dyDescent="0.3">
      <c r="A28" s="64" t="s">
        <v>89</v>
      </c>
      <c r="B28" s="57" t="s">
        <v>95</v>
      </c>
      <c r="C28" s="3">
        <v>80</v>
      </c>
      <c r="D28" s="47"/>
      <c r="E28" s="56"/>
    </row>
    <row r="29" spans="1:5" ht="15.6" x14ac:dyDescent="0.3">
      <c r="A29" s="3"/>
      <c r="B29" s="9"/>
      <c r="C29" s="58"/>
      <c r="D29" s="47"/>
    </row>
    <row r="30" spans="1:5" s="63" customFormat="1" ht="15.6" x14ac:dyDescent="0.3">
      <c r="A30" s="59"/>
      <c r="B30" s="60" t="s">
        <v>90</v>
      </c>
      <c r="C30" s="61">
        <f>SUM(C26:C29)</f>
        <v>84.66</v>
      </c>
      <c r="D30" s="62"/>
    </row>
    <row r="31" spans="1:5" ht="15.6" x14ac:dyDescent="0.3">
      <c r="A31" s="1"/>
      <c r="B31" s="46"/>
      <c r="C31" s="46"/>
      <c r="D31" s="47"/>
    </row>
    <row r="32" spans="1:5" ht="15.6" x14ac:dyDescent="0.3">
      <c r="A32" s="46" t="s">
        <v>91</v>
      </c>
      <c r="C32" s="46"/>
      <c r="D32" s="47"/>
    </row>
    <row r="33" spans="1:4" ht="15.6" x14ac:dyDescent="0.3">
      <c r="A33" s="1"/>
      <c r="B33" s="46"/>
      <c r="C33" s="46"/>
      <c r="D33" s="47"/>
    </row>
    <row r="34" spans="1:4" ht="15.6" x14ac:dyDescent="0.3">
      <c r="A34" s="1"/>
      <c r="B34" s="46"/>
      <c r="C34" s="46"/>
      <c r="D34" s="47"/>
    </row>
    <row r="35" spans="1:4" ht="15.6" x14ac:dyDescent="0.3">
      <c r="A35" s="1"/>
      <c r="B35" s="46"/>
      <c r="C35" s="46"/>
      <c r="D35" s="47"/>
    </row>
    <row r="36" spans="1:4" ht="15.6" x14ac:dyDescent="0.3">
      <c r="A36" s="1"/>
      <c r="B36" s="46"/>
      <c r="C36" s="46"/>
      <c r="D36" s="47"/>
    </row>
    <row r="37" spans="1:4" ht="15.6" x14ac:dyDescent="0.3">
      <c r="A37" s="1"/>
      <c r="B37" s="46"/>
      <c r="C37" s="46"/>
      <c r="D37" s="47"/>
    </row>
    <row r="38" spans="1:4" ht="15.6" x14ac:dyDescent="0.3">
      <c r="A38" s="1"/>
      <c r="B38" s="46"/>
      <c r="C38" s="46"/>
      <c r="D38" s="47"/>
    </row>
    <row r="39" spans="1:4" ht="15.6" x14ac:dyDescent="0.3">
      <c r="A39" s="1"/>
      <c r="B39" s="46"/>
      <c r="C39" s="46"/>
      <c r="D39" s="47"/>
    </row>
    <row r="40" spans="1:4" ht="15.6" x14ac:dyDescent="0.3">
      <c r="A40" s="1"/>
      <c r="B40" s="46"/>
      <c r="C40" s="46"/>
      <c r="D40" s="47"/>
    </row>
    <row r="41" spans="1:4" ht="15.6" x14ac:dyDescent="0.3">
      <c r="A41" s="1"/>
      <c r="B41" s="46"/>
      <c r="C41" s="46"/>
      <c r="D41" s="47"/>
    </row>
    <row r="42" spans="1:4" ht="15.6" x14ac:dyDescent="0.3">
      <c r="A42" s="1"/>
      <c r="B42" s="46"/>
      <c r="C42" s="46"/>
      <c r="D42" s="47"/>
    </row>
    <row r="43" spans="1:4" ht="15.6" x14ac:dyDescent="0.3">
      <c r="A43" s="1"/>
      <c r="B43" s="46"/>
      <c r="C43" s="46"/>
      <c r="D43" s="47"/>
    </row>
    <row r="44" spans="1:4" ht="15.6" x14ac:dyDescent="0.3">
      <c r="A44" s="1"/>
      <c r="B44" s="46"/>
      <c r="C44" s="46"/>
      <c r="D44" s="47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годовой 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'годовой отчет'!Область_печати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2017-03-14T10:52:59Z</dcterms:modified>
</cp:coreProperties>
</file>