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3"/>
  </bookViews>
  <sheets>
    <sheet name="1 кв." sheetId="1" r:id="rId1"/>
    <sheet name="2 кв." sheetId="2" r:id="rId2"/>
    <sheet name="3 кв." sheetId="3" r:id="rId3"/>
    <sheet name="4 кв" sheetId="4" r:id="rId4"/>
    <sheet name="отчет" sheetId="5" r:id="rId5"/>
  </sheets>
  <definedNames>
    <definedName name="_edn1" localSheetId="0">'1 кв.'!$A$90</definedName>
    <definedName name="_edn2" localSheetId="0">'1 кв.'!$A$92</definedName>
    <definedName name="_edn3" localSheetId="0">'1 кв.'!$A$93</definedName>
    <definedName name="_edn4" localSheetId="0">'1 кв.'!$A$94</definedName>
    <definedName name="_ednref1" localSheetId="0">'1 кв.'!#REF!</definedName>
    <definedName name="_ednref2" localSheetId="0">'1 кв.'!$A$63</definedName>
    <definedName name="_ednref3" localSheetId="0">'1 кв.'!$D$62</definedName>
    <definedName name="_ednref4" localSheetId="0">'1 кв.'!$D$63</definedName>
    <definedName name="_xlnm.Print_Area" localSheetId="0">'1 кв.'!$A$1:$E$62</definedName>
    <definedName name="_xlnm.Print_Area" localSheetId="1">'2 кв.'!$A$1:$E$70</definedName>
    <definedName name="_xlnm.Print_Area" localSheetId="2">'3 кв.'!$A$1:$E$70</definedName>
    <definedName name="_xlnm.Print_Area" localSheetId="3">'4 кв'!$A$1:$E$67</definedName>
    <definedName name="_xlnm.Print_Area" localSheetId="4">отчет!$A$1:$C$60</definedName>
  </definedNames>
  <calcPr calcId="145621"/>
</workbook>
</file>

<file path=xl/calcChain.xml><?xml version="1.0" encoding="utf-8"?>
<calcChain xmlns="http://schemas.openxmlformats.org/spreadsheetml/2006/main">
  <c r="B66" i="4" l="1"/>
  <c r="C10" i="5" l="1"/>
  <c r="C16" i="5"/>
  <c r="C17" i="5"/>
  <c r="C18" i="5"/>
  <c r="C19" i="5"/>
  <c r="C20" i="5"/>
  <c r="C21" i="5"/>
  <c r="C22" i="5"/>
  <c r="C23" i="5"/>
  <c r="C24" i="5"/>
  <c r="C25" i="5"/>
  <c r="C26" i="5"/>
  <c r="C15" i="5"/>
  <c r="E35" i="5"/>
  <c r="E29" i="5"/>
  <c r="C14" i="5" s="1"/>
  <c r="C55" i="5"/>
  <c r="C13" i="5"/>
  <c r="C9" i="5"/>
  <c r="C8" i="5"/>
  <c r="C7" i="5"/>
  <c r="C6" i="5"/>
  <c r="C11" i="5" l="1"/>
  <c r="C27" i="5"/>
  <c r="E44" i="4"/>
  <c r="E43" i="4"/>
  <c r="E42" i="4"/>
  <c r="E41" i="4"/>
  <c r="E38" i="4"/>
  <c r="E32" i="4"/>
  <c r="E28" i="4"/>
  <c r="F26" i="4"/>
  <c r="E39" i="4" s="1"/>
  <c r="C28" i="5" l="1"/>
  <c r="E30" i="4"/>
  <c r="E34" i="4"/>
  <c r="E29" i="4"/>
  <c r="E31" i="4"/>
  <c r="E33" i="4"/>
  <c r="E35" i="4"/>
  <c r="E49" i="3"/>
  <c r="E46" i="4" l="1"/>
  <c r="B68" i="2"/>
  <c r="B69" i="2"/>
  <c r="E49" i="2"/>
  <c r="E44" i="3"/>
  <c r="E47" i="3"/>
  <c r="B67" i="4" l="1"/>
  <c r="E46" i="3"/>
  <c r="E45" i="3"/>
  <c r="E43" i="3"/>
  <c r="E42" i="3"/>
  <c r="E41" i="3"/>
  <c r="F26" i="3"/>
  <c r="E38" i="3" l="1"/>
  <c r="E28" i="3"/>
  <c r="E29" i="3"/>
  <c r="E31" i="3"/>
  <c r="E33" i="3"/>
  <c r="E35" i="3"/>
  <c r="E39" i="3"/>
  <c r="E30" i="3"/>
  <c r="E32" i="3"/>
  <c r="E34" i="3"/>
  <c r="E40" i="2"/>
  <c r="B70" i="3" l="1"/>
  <c r="E43" i="2"/>
  <c r="E42" i="2"/>
  <c r="E44" i="2"/>
  <c r="E45" i="2"/>
  <c r="E46" i="2"/>
  <c r="E41" i="2"/>
  <c r="F26" i="2"/>
  <c r="E39" i="2" s="1"/>
  <c r="E30" i="2" l="1"/>
  <c r="E28" i="2"/>
  <c r="E32" i="2"/>
  <c r="E38" i="2"/>
  <c r="E34" i="2"/>
  <c r="E29" i="2"/>
  <c r="E31" i="2"/>
  <c r="E33" i="2"/>
  <c r="E35" i="2"/>
  <c r="E46" i="1"/>
  <c r="E45" i="1"/>
  <c r="E44" i="1"/>
  <c r="E43" i="1"/>
  <c r="E42" i="1"/>
  <c r="E41" i="1"/>
  <c r="E40" i="1"/>
  <c r="F26" i="1" l="1"/>
  <c r="E39" i="1" l="1"/>
  <c r="E38" i="1"/>
  <c r="E34" i="1"/>
  <c r="E33" i="1"/>
  <c r="E32" i="1" l="1"/>
  <c r="E31" i="1"/>
  <c r="E30" i="1"/>
  <c r="E29" i="1"/>
  <c r="E35" i="1" l="1"/>
  <c r="E28" i="1"/>
  <c r="E49" i="1" l="1"/>
</calcChain>
</file>

<file path=xl/sharedStrings.xml><?xml version="1.0" encoding="utf-8"?>
<sst xmlns="http://schemas.openxmlformats.org/spreadsheetml/2006/main" count="463" uniqueCount="129">
  <si>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</si>
  <si>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</si>
  <si>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</si>
  <si>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</si>
  <si>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</si>
  <si>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</si>
  <si>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</si>
  <si>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</si>
  <si>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</si>
  <si>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</si>
  <si>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</si>
  <si>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</si>
  <si>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</si>
  <si>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</si>
  <si>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</si>
  <si>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</si>
  <si>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</si>
  <si>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</si>
  <si>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</si>
  <si>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</si>
  <si>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</si>
  <si>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</si>
  <si>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</si>
  <si>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</si>
  <si>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</si>
  <si>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</si>
  <si>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</si>
  <si>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</si>
  <si>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</si>
  <si>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</si>
  <si>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</si>
  <si>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</si>
  <si>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</si>
  <si>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</si>
  <si>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</si>
  <si>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Обслуживание ОПУ ХВС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</si>
  <si>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</si>
  <si>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</si>
  <si>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</si>
  <si>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</si>
  <si>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</si>
  <si>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</si>
  <si>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</si>
  <si>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</si>
  <si>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</si>
  <si>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Правды, д. 6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</si>
  <si>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 xml:space="preserve">Синцовой Людмилы Васильевны 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</si>
  <si>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№29,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№9 от 07.03.2015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</si>
  <si>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№10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</si>
  <si>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№6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Правды</t>
    </r>
  </si>
  <si>
    <t>Осмотр крыши на течь (маг.игрушки)</t>
  </si>
  <si>
    <t xml:space="preserve">Изготовление и установка дверей в тепло узле, крепление решёток в подвале </t>
  </si>
  <si>
    <t xml:space="preserve">Ремонт на дет.площадке, установка карабина </t>
  </si>
  <si>
    <t>Установка замка на узле отопления (кв.29)</t>
  </si>
  <si>
    <t>Покраска железной сетки на дет.площадке (кв.58-Топоровский)</t>
  </si>
  <si>
    <t xml:space="preserve">Ремонт ограждения на дет.площадке </t>
  </si>
  <si>
    <t>Осмотр, регулировка отопления в подвале (кв.29)</t>
  </si>
  <si>
    <t>январь</t>
  </si>
  <si>
    <t>февраль</t>
  </si>
  <si>
    <t>ч/час</t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</si>
  <si>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</si>
  <si>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</si>
  <si>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</si>
  <si>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</si>
  <si>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Синцовой Л.В.</t>
    </r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</si>
  <si>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тысяч двести пятьдесят два ( прописью) рубля 52 копейки.</t>
    </r>
  </si>
  <si>
    <t>Настоящий Акт составлен в 2-х экземплярах, имеющий одинаковую юридическую силу, по одному для каждой Стороны.</t>
  </si>
  <si>
    <t xml:space="preserve">определена приложением № 9 к договору </t>
  </si>
  <si>
    <t>"30" 06  2016 г.</t>
  </si>
  <si>
    <t>монтаж панелей конт.площадки</t>
  </si>
  <si>
    <t>обседование кровли на факт протечки (кв.29)</t>
  </si>
  <si>
    <t>покраска бордюров</t>
  </si>
  <si>
    <t>Регулировка доводчика (кв.29)</t>
  </si>
  <si>
    <t xml:space="preserve">Осмотр, демонтаж, монтаж стояка ГВС в магазине </t>
  </si>
  <si>
    <t>Покраска малых форм (кв.38 Шабунина )</t>
  </si>
  <si>
    <t>апрель</t>
  </si>
  <si>
    <t>май</t>
  </si>
  <si>
    <t>июнь</t>
  </si>
  <si>
    <t>2 квартал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</si>
  <si>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</si>
  <si>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</si>
  <si>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</si>
  <si>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</si>
  <si>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</si>
  <si>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Масленица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</si>
  <si>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тринадцать тысяч двести шестьдесят три (прописью) рубля 70 копеек.</t>
    </r>
  </si>
  <si>
    <t>"30" 09  2016 г.</t>
  </si>
  <si>
    <t>3 квартал</t>
  </si>
  <si>
    <t>Устранение течи по вентканалам, установка отливов на слуховые окна (кв.29)</t>
  </si>
  <si>
    <t>Осмотр, ревизия кранов на стояках отопления и замена 4-х спускников на стояках отопления в подвале (кв.29)</t>
  </si>
  <si>
    <t>Установка песочницы с навесом (кв.29 Синцова)</t>
  </si>
  <si>
    <t xml:space="preserve">Заготовка бруса, крепление ОСБ плиты на песочницу </t>
  </si>
  <si>
    <t>Устранение течи по слуховому окну  (кв.29)</t>
  </si>
  <si>
    <t>Устранение течи кровли (кв.29)</t>
  </si>
  <si>
    <t>Проверка технического состояния вент.каналов (кв.30)</t>
  </si>
  <si>
    <t>июль</t>
  </si>
  <si>
    <t>август</t>
  </si>
  <si>
    <t>сентябрь</t>
  </si>
  <si>
    <t>интернет</t>
  </si>
  <si>
    <t xml:space="preserve">не жилые помещения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</si>
  <si>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тринадцать тысяч сто девяносто три рубля 85 копеек.</t>
    </r>
  </si>
  <si>
    <t>"31" 12  2016 г.</t>
  </si>
  <si>
    <t>4 квартал</t>
  </si>
  <si>
    <t>ремонт отмостки 19,4м2</t>
  </si>
  <si>
    <t>утепление трубопроводов отопления в подвале Д54-14м</t>
  </si>
  <si>
    <t>Устранение течи на чердаке (кв.12)</t>
  </si>
  <si>
    <t>Утепление слухового окна (кв.29)</t>
  </si>
  <si>
    <t>октябрь</t>
  </si>
  <si>
    <t>ноябрь</t>
  </si>
  <si>
    <t>декабрь</t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</si>
  <si>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</si>
  <si>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</si>
  <si>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</si>
  <si>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</si>
  <si>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</si>
  <si>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</si>
  <si>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Затраты по выполненным работам</t>
  </si>
  <si>
    <t>Осмотр</t>
  </si>
  <si>
    <t>Обслуживание ВДГО</t>
  </si>
  <si>
    <t>Проверка ВДПО</t>
  </si>
  <si>
    <t>Итого расходов</t>
  </si>
  <si>
    <t>Остаток средств</t>
  </si>
  <si>
    <t>Наименование работ</t>
  </si>
  <si>
    <t>трудозатр ч-час</t>
  </si>
  <si>
    <t>ИТОГО</t>
  </si>
  <si>
    <t>Составил: инженер ПТО ____________________ Филиппенко Ю.А.</t>
  </si>
  <si>
    <t>по ж.д. ул. Правды, 6</t>
  </si>
  <si>
    <t>Не жилые помещения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</si>
  <si>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"01"10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12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двенадцать тысяч девятьсот рублей, 94 копейки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</si>
</sst>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2" fillId="0" borderId="4" xfId="0" applyFont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43" fontId="4" fillId="0" borderId="6" xfId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12" fillId="0" borderId="8" xfId="0" applyFont="1" applyBorder="1" applyAlignment="1">
      <alignment wrapText="1"/>
    </xf>
    <xf numFmtId="0" fontId="4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43" fontId="4" fillId="0" borderId="9" xfId="1" applyFont="1" applyBorder="1" applyAlignment="1">
      <alignment horizontal="center" vertical="center" wrapText="1"/>
    </xf>
    <xf numFmtId="0" fontId="12" fillId="0" borderId="10" xfId="0" applyFont="1" applyBorder="1" applyAlignment="1">
      <alignment wrapText="1"/>
    </xf>
    <xf numFmtId="0" fontId="12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3" fontId="8" fillId="0" borderId="0" xfId="1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wrapText="1"/>
    </xf>
    <xf numFmtId="43" fontId="8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8" fillId="0" borderId="0" xfId="1" applyFont="1"/>
    <xf numFmtId="0" fontId="3" fillId="0" borderId="0" xfId="0" applyFont="1" applyAlignment="1"/>
    <xf numFmtId="43" fontId="4" fillId="0" borderId="0" xfId="1" applyFont="1"/>
    <xf numFmtId="0" fontId="13" fillId="0" borderId="0" xfId="0" applyFont="1"/>
    <xf numFmtId="0" fontId="14" fillId="0" borderId="1" xfId="0" applyFont="1" applyBorder="1" applyAlignment="1">
      <alignment horizontal="center" vertical="center" wrapText="1"/>
    </xf>
    <xf numFmtId="0" fontId="14" fillId="0" borderId="0" xfId="0" applyFont="1"/>
    <xf numFmtId="0" fontId="14" fillId="0" borderId="1" xfId="0" applyFont="1" applyBorder="1" applyAlignment="1">
      <alignment vertical="center" wrapText="1"/>
    </xf>
    <xf numFmtId="43" fontId="14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9" xfId="0" applyFont="1" applyBorder="1" applyAlignment="1">
      <alignment vertical="center" wrapText="1"/>
    </xf>
    <xf numFmtId="0" fontId="14" fillId="0" borderId="9" xfId="0" applyFont="1" applyBorder="1" applyAlignment="1">
      <alignment horizontal="center" vertical="center" wrapText="1"/>
    </xf>
    <xf numFmtId="43" fontId="14" fillId="0" borderId="9" xfId="1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5" fillId="0" borderId="5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11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6" fillId="0" borderId="0" xfId="0" applyFont="1" applyAlignment="1"/>
    <xf numFmtId="164" fontId="8" fillId="0" borderId="0" xfId="1" applyNumberFormat="1" applyFont="1"/>
    <xf numFmtId="4" fontId="16" fillId="0" borderId="0" xfId="0" applyNumberFormat="1" applyFont="1"/>
    <xf numFmtId="0" fontId="3" fillId="0" borderId="0" xfId="0" applyFont="1" applyAlignment="1">
      <alignment horizontal="left"/>
    </xf>
    <xf numFmtId="164" fontId="4" fillId="0" borderId="0" xfId="1" applyNumberFormat="1" applyFont="1"/>
    <xf numFmtId="4" fontId="3" fillId="0" borderId="0" xfId="0" applyNumberFormat="1" applyFont="1"/>
    <xf numFmtId="164" fontId="8" fillId="0" borderId="0" xfId="0" applyNumberFormat="1" applyFont="1" applyAlignment="1">
      <alignment horizontal="right"/>
    </xf>
    <xf numFmtId="0" fontId="3" fillId="0" borderId="0" xfId="0" applyFont="1" applyBorder="1"/>
    <xf numFmtId="49" fontId="12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2" fillId="0" borderId="12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2" fillId="0" borderId="4" xfId="0" applyFont="1" applyBorder="1"/>
    <xf numFmtId="0" fontId="12" fillId="2" borderId="4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" fontId="9" fillId="0" borderId="0" xfId="0" applyNumberFormat="1" applyFont="1"/>
    <xf numFmtId="0" fontId="18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view="pageBreakPreview" topLeftCell="A25" zoomScaleNormal="100" zoomScaleSheetLayoutView="100" workbookViewId="0">
      <selection activeCell="A8" sqref="A1:XFD1048576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97" t="s">
        <v>12</v>
      </c>
      <c r="B1" s="97"/>
      <c r="C1" s="97"/>
      <c r="D1" s="97"/>
      <c r="E1" s="97"/>
    </row>
    <row r="2" spans="1:5" ht="32.25" customHeight="1" x14ac:dyDescent="0.3">
      <c r="A2" s="95" t="s">
        <v>13</v>
      </c>
      <c r="B2" s="96"/>
      <c r="C2" s="96"/>
      <c r="D2" s="96"/>
      <c r="E2" s="96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3">
      <c r="A4" s="7" t="s">
        <v>14</v>
      </c>
      <c r="B4" s="13"/>
      <c r="C4" s="13"/>
      <c r="D4" s="100" t="s">
        <v>15</v>
      </c>
      <c r="E4" s="100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94" t="s">
        <v>0</v>
      </c>
      <c r="B6" s="94"/>
      <c r="C6" s="94"/>
      <c r="D6" s="94"/>
      <c r="E6" s="94"/>
    </row>
    <row r="7" spans="1:5" x14ac:dyDescent="0.25">
      <c r="A7" s="98" t="s">
        <v>45</v>
      </c>
      <c r="B7" s="98"/>
      <c r="C7" s="98"/>
      <c r="D7" s="98"/>
      <c r="E7" s="98"/>
    </row>
    <row r="8" spans="1:5" x14ac:dyDescent="0.25">
      <c r="A8" s="99" t="s">
        <v>1</v>
      </c>
      <c r="B8" s="99"/>
      <c r="C8" s="99"/>
      <c r="D8" s="99"/>
      <c r="E8" s="99"/>
    </row>
    <row r="9" spans="1:5" ht="7.5" customHeight="1" x14ac:dyDescent="0.25">
      <c r="A9" s="93"/>
      <c r="B9" s="93"/>
      <c r="C9" s="93"/>
      <c r="D9" s="93"/>
      <c r="E9" s="93"/>
    </row>
    <row r="10" spans="1:5" x14ac:dyDescent="0.25">
      <c r="A10" s="94" t="s">
        <v>46</v>
      </c>
      <c r="B10" s="94"/>
      <c r="C10" s="94"/>
      <c r="D10" s="94"/>
      <c r="E10" s="94"/>
    </row>
    <row r="11" spans="1:5" ht="22.5" customHeight="1" x14ac:dyDescent="0.25">
      <c r="A11" s="101" t="s">
        <v>16</v>
      </c>
      <c r="B11" s="102"/>
      <c r="C11" s="102"/>
      <c r="D11" s="102"/>
      <c r="E11" s="102"/>
    </row>
    <row r="12" spans="1:5" ht="9" customHeight="1" x14ac:dyDescent="0.25">
      <c r="A12" s="93"/>
      <c r="B12" s="93"/>
      <c r="C12" s="93"/>
      <c r="D12" s="93"/>
      <c r="E12" s="93"/>
    </row>
    <row r="13" spans="1:5" ht="30.75" customHeight="1" x14ac:dyDescent="0.25">
      <c r="A13" s="94" t="s">
        <v>47</v>
      </c>
      <c r="B13" s="94"/>
      <c r="C13" s="94"/>
      <c r="D13" s="94"/>
      <c r="E13" s="94"/>
    </row>
    <row r="14" spans="1:5" x14ac:dyDescent="0.25">
      <c r="A14" s="99" t="s">
        <v>17</v>
      </c>
      <c r="B14" s="93"/>
      <c r="C14" s="93"/>
      <c r="D14" s="93"/>
      <c r="E14" s="93"/>
    </row>
    <row r="15" spans="1:5" x14ac:dyDescent="0.25">
      <c r="A15" s="93"/>
      <c r="B15" s="93"/>
      <c r="C15" s="93"/>
      <c r="D15" s="93"/>
      <c r="E15" s="93"/>
    </row>
    <row r="16" spans="1:5" x14ac:dyDescent="0.25">
      <c r="A16" s="94" t="s">
        <v>40</v>
      </c>
      <c r="B16" s="94"/>
      <c r="C16" s="94"/>
      <c r="D16" s="94"/>
      <c r="E16" s="94"/>
    </row>
    <row r="17" spans="1:7" ht="11.25" customHeight="1" x14ac:dyDescent="0.25">
      <c r="A17" s="99" t="s">
        <v>2</v>
      </c>
      <c r="B17" s="93"/>
      <c r="C17" s="93"/>
      <c r="D17" s="93"/>
      <c r="E17" s="93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94" t="s">
        <v>41</v>
      </c>
      <c r="B19" s="94"/>
      <c r="C19" s="94"/>
      <c r="D19" s="94"/>
      <c r="E19" s="94"/>
    </row>
    <row r="20" spans="1:7" ht="10.5" customHeight="1" x14ac:dyDescent="0.25">
      <c r="A20" s="99" t="s">
        <v>18</v>
      </c>
      <c r="B20" s="93"/>
      <c r="C20" s="93"/>
      <c r="D20" s="93"/>
      <c r="E20" s="93"/>
    </row>
    <row r="21" spans="1:7" x14ac:dyDescent="0.25">
      <c r="A21" s="93"/>
      <c r="B21" s="93"/>
      <c r="C21" s="93"/>
      <c r="D21" s="93"/>
      <c r="E21" s="93"/>
    </row>
    <row r="22" spans="1:7" ht="30.75" customHeight="1" x14ac:dyDescent="0.25">
      <c r="A22" s="94" t="s">
        <v>19</v>
      </c>
      <c r="B22" s="94"/>
      <c r="C22" s="94"/>
      <c r="D22" s="94"/>
      <c r="E22" s="94"/>
    </row>
    <row r="23" spans="1:7" x14ac:dyDescent="0.25">
      <c r="A23" s="93"/>
      <c r="B23" s="93"/>
      <c r="C23" s="93"/>
      <c r="D23" s="93"/>
      <c r="E23" s="93"/>
    </row>
    <row r="24" spans="1:7" ht="63.75" customHeight="1" x14ac:dyDescent="0.25">
      <c r="A24" s="94" t="s">
        <v>48</v>
      </c>
      <c r="B24" s="94"/>
      <c r="C24" s="94"/>
      <c r="D24" s="94"/>
      <c r="E24" s="94"/>
    </row>
    <row r="25" spans="1:7" ht="33.75" customHeight="1" x14ac:dyDescent="0.25">
      <c r="A25" s="103" t="s">
        <v>49</v>
      </c>
      <c r="B25" s="103"/>
      <c r="C25" s="103"/>
      <c r="D25" s="103"/>
      <c r="E25" s="103"/>
    </row>
    <row r="26" spans="1:7" x14ac:dyDescent="0.25">
      <c r="A26" s="103"/>
      <c r="B26" s="103"/>
      <c r="C26" s="103"/>
      <c r="D26" s="103"/>
      <c r="E26" s="103"/>
      <c r="F26" s="2">
        <f>547.4+1780.7</f>
        <v>2328.1</v>
      </c>
      <c r="G26" s="2">
        <v>3</v>
      </c>
    </row>
    <row r="27" spans="1:7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9.6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13549.542000000001</v>
      </c>
    </row>
    <row r="29" spans="1:7" ht="52.8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15714.674999999999</v>
      </c>
    </row>
    <row r="30" spans="1:7" ht="52.8" x14ac:dyDescent="0.25">
      <c r="A30" s="10" t="s">
        <v>31</v>
      </c>
      <c r="B30" s="12" t="s">
        <v>30</v>
      </c>
      <c r="C30" s="3" t="s">
        <v>5</v>
      </c>
      <c r="D30" s="3">
        <v>2.0099999999999998</v>
      </c>
      <c r="E30" s="11">
        <f>D30*F26*G26</f>
        <v>14038.442999999999</v>
      </c>
    </row>
    <row r="31" spans="1:7" ht="52.8" x14ac:dyDescent="0.25">
      <c r="A31" s="10" t="s">
        <v>32</v>
      </c>
      <c r="B31" s="12" t="s">
        <v>30</v>
      </c>
      <c r="C31" s="3" t="s">
        <v>5</v>
      </c>
      <c r="D31" s="3">
        <v>1.5</v>
      </c>
      <c r="E31" s="11">
        <f>D31*F26*G26</f>
        <v>10476.449999999999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4260.4229999999998</v>
      </c>
    </row>
    <row r="33" spans="1:6" x14ac:dyDescent="0.25">
      <c r="A33" s="10" t="s">
        <v>35</v>
      </c>
      <c r="B33" s="14" t="s">
        <v>34</v>
      </c>
      <c r="C33" s="3" t="s">
        <v>5</v>
      </c>
      <c r="D33" s="3">
        <v>0.15</v>
      </c>
      <c r="E33" s="11">
        <f>D33*F26*G26</f>
        <v>1047.645</v>
      </c>
    </row>
    <row r="34" spans="1:6" ht="55.2" x14ac:dyDescent="0.25">
      <c r="A34" s="10" t="s">
        <v>28</v>
      </c>
      <c r="B34" s="12" t="s">
        <v>67</v>
      </c>
      <c r="C34" s="3" t="s">
        <v>5</v>
      </c>
      <c r="D34" s="3">
        <v>0.34</v>
      </c>
      <c r="E34" s="11">
        <f>D34*F26*G26</f>
        <v>2374.6619999999998</v>
      </c>
    </row>
    <row r="35" spans="1:6" ht="39.6" x14ac:dyDescent="0.25">
      <c r="A35" s="10" t="s">
        <v>27</v>
      </c>
      <c r="B35" s="12" t="s">
        <v>67</v>
      </c>
      <c r="C35" s="3" t="s">
        <v>5</v>
      </c>
      <c r="D35" s="3">
        <v>0.04</v>
      </c>
      <c r="E35" s="11">
        <f>D35*F26*G26</f>
        <v>279.37199999999996</v>
      </c>
    </row>
    <row r="36" spans="1:6" ht="55.2" x14ac:dyDescent="0.25">
      <c r="A36" s="10" t="s">
        <v>43</v>
      </c>
      <c r="B36" s="12" t="s">
        <v>36</v>
      </c>
      <c r="C36" s="3" t="s">
        <v>5</v>
      </c>
      <c r="D36" s="3">
        <v>0.23</v>
      </c>
      <c r="E36" s="11">
        <v>1860</v>
      </c>
    </row>
    <row r="37" spans="1:6" ht="39.6" x14ac:dyDescent="0.25">
      <c r="A37" s="10" t="s">
        <v>37</v>
      </c>
      <c r="B37" s="12" t="s">
        <v>38</v>
      </c>
      <c r="C37" s="3" t="s">
        <v>5</v>
      </c>
      <c r="D37" s="3">
        <v>0.36</v>
      </c>
      <c r="E37" s="11">
        <v>0</v>
      </c>
    </row>
    <row r="38" spans="1:6" x14ac:dyDescent="0.25">
      <c r="A38" s="10" t="s">
        <v>29</v>
      </c>
      <c r="B38" s="12" t="s">
        <v>42</v>
      </c>
      <c r="C38" s="3" t="s">
        <v>5</v>
      </c>
      <c r="D38" s="3">
        <v>0.63</v>
      </c>
      <c r="E38" s="11">
        <f>D38*F26*G26</f>
        <v>4400.1090000000004</v>
      </c>
    </row>
    <row r="39" spans="1:6" ht="14.4" thickBot="1" x14ac:dyDescent="0.3">
      <c r="A39" s="38" t="s">
        <v>39</v>
      </c>
      <c r="B39" s="39" t="s">
        <v>42</v>
      </c>
      <c r="C39" s="33" t="s">
        <v>5</v>
      </c>
      <c r="D39" s="33">
        <v>3.3</v>
      </c>
      <c r="E39" s="35">
        <f>D39*F26*G26</f>
        <v>23048.19</v>
      </c>
    </row>
    <row r="40" spans="1:6" ht="27.6" x14ac:dyDescent="0.25">
      <c r="A40" s="36" t="s">
        <v>50</v>
      </c>
      <c r="B40" s="40" t="s">
        <v>57</v>
      </c>
      <c r="C40" s="30" t="s">
        <v>59</v>
      </c>
      <c r="D40" s="37">
        <v>3.2</v>
      </c>
      <c r="E40" s="31">
        <f>D40*F41</f>
        <v>378.94400000000002</v>
      </c>
    </row>
    <row r="41" spans="1:6" ht="41.4" x14ac:dyDescent="0.25">
      <c r="A41" s="20" t="s">
        <v>51</v>
      </c>
      <c r="B41" s="22" t="s">
        <v>57</v>
      </c>
      <c r="C41" s="3" t="s">
        <v>59</v>
      </c>
      <c r="D41" s="23">
        <v>8</v>
      </c>
      <c r="E41" s="11">
        <f>D41*F41</f>
        <v>947.36</v>
      </c>
      <c r="F41" s="2">
        <v>118.42</v>
      </c>
    </row>
    <row r="42" spans="1:6" ht="27.6" x14ac:dyDescent="0.25">
      <c r="A42" s="21" t="s">
        <v>52</v>
      </c>
      <c r="B42" s="22" t="s">
        <v>57</v>
      </c>
      <c r="C42" s="3" t="s">
        <v>59</v>
      </c>
      <c r="D42" s="23">
        <v>0.5</v>
      </c>
      <c r="E42" s="11">
        <f>D42*F41</f>
        <v>59.21</v>
      </c>
    </row>
    <row r="43" spans="1:6" ht="27.6" x14ac:dyDescent="0.25">
      <c r="A43" s="20" t="s">
        <v>53</v>
      </c>
      <c r="B43" s="22" t="s">
        <v>57</v>
      </c>
      <c r="C43" s="3" t="s">
        <v>59</v>
      </c>
      <c r="D43" s="23">
        <v>1</v>
      </c>
      <c r="E43" s="11">
        <f>D43*F41</f>
        <v>118.42</v>
      </c>
    </row>
    <row r="44" spans="1:6" ht="41.4" x14ac:dyDescent="0.25">
      <c r="A44" s="20" t="s">
        <v>54</v>
      </c>
      <c r="B44" s="22" t="s">
        <v>58</v>
      </c>
      <c r="C44" s="3" t="s">
        <v>59</v>
      </c>
      <c r="D44" s="23">
        <v>8</v>
      </c>
      <c r="E44" s="11">
        <f>D44*F41</f>
        <v>947.36</v>
      </c>
    </row>
    <row r="45" spans="1:6" ht="27.6" x14ac:dyDescent="0.25">
      <c r="A45" s="24" t="s">
        <v>55</v>
      </c>
      <c r="B45" s="41" t="s">
        <v>58</v>
      </c>
      <c r="C45" s="25" t="s">
        <v>59</v>
      </c>
      <c r="D45" s="26">
        <v>21.33</v>
      </c>
      <c r="E45" s="27">
        <f>D45*F41</f>
        <v>2525.8986</v>
      </c>
    </row>
    <row r="46" spans="1:6" ht="28.2" thickBot="1" x14ac:dyDescent="0.3">
      <c r="A46" s="32" t="s">
        <v>56</v>
      </c>
      <c r="B46" s="42" t="s">
        <v>58</v>
      </c>
      <c r="C46" s="33" t="s">
        <v>59</v>
      </c>
      <c r="D46" s="34">
        <v>1</v>
      </c>
      <c r="E46" s="35">
        <f>D46*F41</f>
        <v>118.42</v>
      </c>
    </row>
    <row r="47" spans="1:6" x14ac:dyDescent="0.25">
      <c r="A47" s="28" t="s">
        <v>60</v>
      </c>
      <c r="B47" s="29" t="s">
        <v>61</v>
      </c>
      <c r="C47" s="30" t="s">
        <v>62</v>
      </c>
      <c r="D47" s="30"/>
      <c r="E47" s="31">
        <v>4107.3999999999996</v>
      </c>
    </row>
    <row r="48" spans="1:6" x14ac:dyDescent="0.25">
      <c r="A48" s="10"/>
      <c r="B48" s="12"/>
      <c r="C48" s="3"/>
      <c r="D48" s="3"/>
      <c r="E48" s="11"/>
    </row>
    <row r="49" spans="1:5" s="19" customFormat="1" x14ac:dyDescent="0.25">
      <c r="A49" s="15" t="s">
        <v>44</v>
      </c>
      <c r="B49" s="16"/>
      <c r="C49" s="17"/>
      <c r="D49" s="17"/>
      <c r="E49" s="18">
        <f>SUM(E28:E48)</f>
        <v>100252.5236</v>
      </c>
    </row>
    <row r="50" spans="1:5" ht="42.75" customHeight="1" x14ac:dyDescent="0.25">
      <c r="A50" s="94" t="s">
        <v>65</v>
      </c>
      <c r="B50" s="94"/>
      <c r="C50" s="94"/>
      <c r="D50" s="94"/>
      <c r="E50" s="94"/>
    </row>
    <row r="51" spans="1:5" ht="30" customHeight="1" x14ac:dyDescent="0.25">
      <c r="A51" s="94" t="s">
        <v>23</v>
      </c>
      <c r="B51" s="94"/>
      <c r="C51" s="94"/>
      <c r="D51" s="94"/>
      <c r="E51" s="94"/>
    </row>
    <row r="52" spans="1:5" x14ac:dyDescent="0.25">
      <c r="A52" s="94" t="s">
        <v>22</v>
      </c>
      <c r="B52" s="94"/>
      <c r="C52" s="94"/>
      <c r="D52" s="94"/>
      <c r="E52" s="94"/>
    </row>
    <row r="53" spans="1:5" ht="31.5" customHeight="1" x14ac:dyDescent="0.25">
      <c r="A53" s="94" t="s">
        <v>66</v>
      </c>
      <c r="B53" s="94"/>
      <c r="C53" s="94"/>
      <c r="D53" s="94"/>
      <c r="E53" s="94"/>
    </row>
    <row r="54" spans="1:5" x14ac:dyDescent="0.25">
      <c r="A54" s="94" t="s">
        <v>20</v>
      </c>
      <c r="B54" s="94"/>
      <c r="C54" s="94"/>
      <c r="D54" s="94"/>
      <c r="E54" s="94"/>
    </row>
    <row r="55" spans="1:5" x14ac:dyDescent="0.25">
      <c r="A55" s="105" t="s">
        <v>6</v>
      </c>
      <c r="B55" s="105"/>
      <c r="C55" s="105"/>
      <c r="D55" s="105"/>
      <c r="E55" s="105"/>
    </row>
    <row r="56" spans="1:5" x14ac:dyDescent="0.25">
      <c r="A56" s="94" t="s">
        <v>20</v>
      </c>
      <c r="B56" s="94"/>
      <c r="C56" s="94"/>
      <c r="D56" s="94"/>
      <c r="E56" s="94"/>
    </row>
    <row r="57" spans="1:5" ht="15" customHeight="1" x14ac:dyDescent="0.25">
      <c r="A57" s="106" t="s">
        <v>63</v>
      </c>
      <c r="B57" s="106"/>
      <c r="C57" s="106"/>
      <c r="D57" s="106"/>
      <c r="E57" s="8"/>
    </row>
    <row r="58" spans="1:5" ht="11.25" customHeight="1" x14ac:dyDescent="0.25">
      <c r="B58" s="104" t="s">
        <v>21</v>
      </c>
      <c r="C58" s="104"/>
      <c r="D58" s="104"/>
      <c r="E58" s="9" t="s">
        <v>7</v>
      </c>
    </row>
    <row r="59" spans="1:5" x14ac:dyDescent="0.25">
      <c r="A59" s="6"/>
      <c r="B59" s="6"/>
      <c r="C59" s="6"/>
      <c r="D59" s="6"/>
      <c r="E59" s="6"/>
    </row>
    <row r="60" spans="1:5" ht="15" customHeight="1" x14ac:dyDescent="0.25">
      <c r="A60" s="106" t="s">
        <v>64</v>
      </c>
      <c r="B60" s="106"/>
      <c r="C60" s="106"/>
      <c r="D60" s="106"/>
      <c r="E60" s="8"/>
    </row>
    <row r="61" spans="1:5" ht="11.25" customHeight="1" x14ac:dyDescent="0.25">
      <c r="B61" s="104" t="s">
        <v>21</v>
      </c>
      <c r="C61" s="104"/>
      <c r="D61" s="104"/>
      <c r="E61" s="9" t="s">
        <v>7</v>
      </c>
    </row>
  </sheetData>
  <mergeCells count="34">
    <mergeCell ref="B58:D58"/>
    <mergeCell ref="B61:D61"/>
    <mergeCell ref="A52:E52"/>
    <mergeCell ref="A53:E53"/>
    <mergeCell ref="A54:E54"/>
    <mergeCell ref="A55:E55"/>
    <mergeCell ref="A56:E56"/>
    <mergeCell ref="A57:D57"/>
    <mergeCell ref="A60:D60"/>
    <mergeCell ref="A24:E24"/>
    <mergeCell ref="A25:E25"/>
    <mergeCell ref="A26:E26"/>
    <mergeCell ref="A50:E50"/>
    <mergeCell ref="A51:E51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view="pageBreakPreview" topLeftCell="A36" zoomScaleNormal="100" zoomScaleSheetLayoutView="100" workbookViewId="0">
      <selection activeCell="E48" sqref="E48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5.88671875" style="2" customWidth="1"/>
    <col min="9" max="16384" width="9.109375" style="2"/>
  </cols>
  <sheetData>
    <row r="1" spans="1:5" ht="15.6" x14ac:dyDescent="0.25">
      <c r="A1" s="97" t="s">
        <v>12</v>
      </c>
      <c r="B1" s="97"/>
      <c r="C1" s="97"/>
      <c r="D1" s="97"/>
      <c r="E1" s="97"/>
    </row>
    <row r="2" spans="1:5" ht="31.5" customHeight="1" x14ac:dyDescent="0.3">
      <c r="A2" s="95" t="s">
        <v>13</v>
      </c>
      <c r="B2" s="96"/>
      <c r="C2" s="96"/>
      <c r="D2" s="96"/>
      <c r="E2" s="96"/>
    </row>
    <row r="3" spans="1:5" x14ac:dyDescent="0.25">
      <c r="A3" s="43"/>
      <c r="B3" s="4"/>
      <c r="C3" s="4"/>
      <c r="D3" s="4"/>
      <c r="E3" s="4"/>
    </row>
    <row r="4" spans="1:5" s="1" customFormat="1" ht="15.6" x14ac:dyDescent="0.3">
      <c r="A4" s="7" t="s">
        <v>14</v>
      </c>
      <c r="B4" s="13"/>
      <c r="C4" s="13"/>
      <c r="D4" s="100" t="s">
        <v>68</v>
      </c>
      <c r="E4" s="100"/>
    </row>
    <row r="5" spans="1:5" x14ac:dyDescent="0.25">
      <c r="A5" s="43"/>
      <c r="B5" s="4"/>
      <c r="C5" s="4"/>
      <c r="D5" s="4"/>
      <c r="E5" s="4"/>
    </row>
    <row r="6" spans="1:5" x14ac:dyDescent="0.25">
      <c r="A6" s="94" t="s">
        <v>0</v>
      </c>
      <c r="B6" s="94"/>
      <c r="C6" s="94"/>
      <c r="D6" s="94"/>
      <c r="E6" s="94"/>
    </row>
    <row r="7" spans="1:5" x14ac:dyDescent="0.25">
      <c r="A7" s="98" t="s">
        <v>45</v>
      </c>
      <c r="B7" s="98"/>
      <c r="C7" s="98"/>
      <c r="D7" s="98"/>
      <c r="E7" s="98"/>
    </row>
    <row r="8" spans="1:5" x14ac:dyDescent="0.25">
      <c r="A8" s="99" t="s">
        <v>1</v>
      </c>
      <c r="B8" s="99"/>
      <c r="C8" s="99"/>
      <c r="D8" s="99"/>
      <c r="E8" s="99"/>
    </row>
    <row r="9" spans="1:5" x14ac:dyDescent="0.25">
      <c r="A9" s="93"/>
      <c r="B9" s="93"/>
      <c r="C9" s="93"/>
      <c r="D9" s="93"/>
      <c r="E9" s="93"/>
    </row>
    <row r="10" spans="1:5" x14ac:dyDescent="0.25">
      <c r="A10" s="94" t="s">
        <v>46</v>
      </c>
      <c r="B10" s="94"/>
      <c r="C10" s="94"/>
      <c r="D10" s="94"/>
      <c r="E10" s="94"/>
    </row>
    <row r="11" spans="1:5" ht="26.25" customHeight="1" x14ac:dyDescent="0.25">
      <c r="A11" s="101" t="s">
        <v>16</v>
      </c>
      <c r="B11" s="102"/>
      <c r="C11" s="102"/>
      <c r="D11" s="102"/>
      <c r="E11" s="102"/>
    </row>
    <row r="12" spans="1:5" x14ac:dyDescent="0.25">
      <c r="A12" s="93"/>
      <c r="B12" s="93"/>
      <c r="C12" s="93"/>
      <c r="D12" s="93"/>
      <c r="E12" s="93"/>
    </row>
    <row r="13" spans="1:5" x14ac:dyDescent="0.25">
      <c r="A13" s="94" t="s">
        <v>47</v>
      </c>
      <c r="B13" s="94"/>
      <c r="C13" s="94"/>
      <c r="D13" s="94"/>
      <c r="E13" s="94"/>
    </row>
    <row r="14" spans="1:5" x14ac:dyDescent="0.25">
      <c r="A14" s="99" t="s">
        <v>17</v>
      </c>
      <c r="B14" s="93"/>
      <c r="C14" s="93"/>
      <c r="D14" s="93"/>
      <c r="E14" s="93"/>
    </row>
    <row r="15" spans="1:5" x14ac:dyDescent="0.25">
      <c r="A15" s="93"/>
      <c r="B15" s="93"/>
      <c r="C15" s="93"/>
      <c r="D15" s="93"/>
      <c r="E15" s="93"/>
    </row>
    <row r="16" spans="1:5" x14ac:dyDescent="0.25">
      <c r="A16" s="94" t="s">
        <v>40</v>
      </c>
      <c r="B16" s="94"/>
      <c r="C16" s="94"/>
      <c r="D16" s="94"/>
      <c r="E16" s="94"/>
    </row>
    <row r="17" spans="1:7" ht="11.25" customHeight="1" x14ac:dyDescent="0.25">
      <c r="A17" s="99" t="s">
        <v>2</v>
      </c>
      <c r="B17" s="93"/>
      <c r="C17" s="93"/>
      <c r="D17" s="93"/>
      <c r="E17" s="93"/>
    </row>
    <row r="18" spans="1:7" ht="11.25" customHeight="1" x14ac:dyDescent="0.25">
      <c r="A18" s="44"/>
      <c r="B18" s="43"/>
      <c r="C18" s="43"/>
      <c r="D18" s="43"/>
      <c r="E18" s="43"/>
    </row>
    <row r="19" spans="1:7" x14ac:dyDescent="0.25">
      <c r="A19" s="94" t="s">
        <v>41</v>
      </c>
      <c r="B19" s="94"/>
      <c r="C19" s="94"/>
      <c r="D19" s="94"/>
      <c r="E19" s="94"/>
    </row>
    <row r="20" spans="1:7" ht="10.5" customHeight="1" x14ac:dyDescent="0.25">
      <c r="A20" s="99" t="s">
        <v>18</v>
      </c>
      <c r="B20" s="93"/>
      <c r="C20" s="93"/>
      <c r="D20" s="93"/>
      <c r="E20" s="93"/>
    </row>
    <row r="21" spans="1:7" x14ac:dyDescent="0.25">
      <c r="A21" s="93"/>
      <c r="B21" s="93"/>
      <c r="C21" s="93"/>
      <c r="D21" s="93"/>
      <c r="E21" s="93"/>
    </row>
    <row r="22" spans="1:7" ht="30.75" customHeight="1" x14ac:dyDescent="0.25">
      <c r="A22" s="94" t="s">
        <v>19</v>
      </c>
      <c r="B22" s="94"/>
      <c r="C22" s="94"/>
      <c r="D22" s="94"/>
      <c r="E22" s="94"/>
    </row>
    <row r="23" spans="1:7" x14ac:dyDescent="0.25">
      <c r="A23" s="93"/>
      <c r="B23" s="93"/>
      <c r="C23" s="93"/>
      <c r="D23" s="93"/>
      <c r="E23" s="93"/>
    </row>
    <row r="24" spans="1:7" ht="63.75" customHeight="1" x14ac:dyDescent="0.25">
      <c r="A24" s="94" t="s">
        <v>48</v>
      </c>
      <c r="B24" s="94"/>
      <c r="C24" s="94"/>
      <c r="D24" s="94"/>
      <c r="E24" s="94"/>
    </row>
    <row r="25" spans="1:7" ht="33.75" customHeight="1" x14ac:dyDescent="0.25">
      <c r="A25" s="103" t="s">
        <v>49</v>
      </c>
      <c r="B25" s="103"/>
      <c r="C25" s="103"/>
      <c r="D25" s="103"/>
      <c r="E25" s="103"/>
    </row>
    <row r="26" spans="1:7" x14ac:dyDescent="0.25">
      <c r="A26" s="103"/>
      <c r="B26" s="103"/>
      <c r="C26" s="103"/>
      <c r="D26" s="103"/>
      <c r="E26" s="103"/>
      <c r="F26" s="2">
        <f>547.4+1780.7</f>
        <v>2328.1</v>
      </c>
      <c r="G26" s="2">
        <v>3</v>
      </c>
    </row>
    <row r="27" spans="1:7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9.6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10755.822</v>
      </c>
    </row>
    <row r="29" spans="1:7" ht="52.8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15714.674999999999</v>
      </c>
    </row>
    <row r="30" spans="1:7" ht="39.6" x14ac:dyDescent="0.25">
      <c r="A30" s="10" t="s">
        <v>31</v>
      </c>
      <c r="B30" s="12" t="s">
        <v>67</v>
      </c>
      <c r="C30" s="3" t="s">
        <v>5</v>
      </c>
      <c r="D30" s="3">
        <v>2.0499999999999998</v>
      </c>
      <c r="E30" s="11">
        <f>D30*F26*G26</f>
        <v>14317.814999999999</v>
      </c>
    </row>
    <row r="31" spans="1:7" ht="39.6" x14ac:dyDescent="0.25">
      <c r="A31" s="10" t="s">
        <v>32</v>
      </c>
      <c r="B31" s="12" t="s">
        <v>67</v>
      </c>
      <c r="C31" s="3" t="s">
        <v>5</v>
      </c>
      <c r="D31" s="3">
        <v>1.55</v>
      </c>
      <c r="E31" s="11">
        <f>D31*F26*G26</f>
        <v>10825.664999999999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4260.4229999999998</v>
      </c>
    </row>
    <row r="33" spans="1:5" x14ac:dyDescent="0.25">
      <c r="A33" s="10" t="s">
        <v>35</v>
      </c>
      <c r="B33" s="14" t="s">
        <v>34</v>
      </c>
      <c r="C33" s="3" t="s">
        <v>5</v>
      </c>
      <c r="D33" s="3">
        <v>0.15</v>
      </c>
      <c r="E33" s="11">
        <f>D33*F26*G26</f>
        <v>1047.645</v>
      </c>
    </row>
    <row r="34" spans="1:5" ht="55.2" x14ac:dyDescent="0.25">
      <c r="A34" s="10" t="s">
        <v>28</v>
      </c>
      <c r="B34" s="12" t="s">
        <v>67</v>
      </c>
      <c r="C34" s="3" t="s">
        <v>5</v>
      </c>
      <c r="D34" s="3">
        <v>0.36</v>
      </c>
      <c r="E34" s="11">
        <f>D34*F26*G26</f>
        <v>2514.348</v>
      </c>
    </row>
    <row r="35" spans="1:5" ht="39.6" x14ac:dyDescent="0.25">
      <c r="A35" s="10" t="s">
        <v>27</v>
      </c>
      <c r="B35" s="12" t="s">
        <v>67</v>
      </c>
      <c r="C35" s="3" t="s">
        <v>5</v>
      </c>
      <c r="D35" s="3">
        <v>0.04</v>
      </c>
      <c r="E35" s="11">
        <f>D35*F26*G26</f>
        <v>279.37199999999996</v>
      </c>
    </row>
    <row r="36" spans="1:5" ht="55.2" x14ac:dyDescent="0.25">
      <c r="A36" s="10" t="s">
        <v>43</v>
      </c>
      <c r="B36" s="12" t="s">
        <v>36</v>
      </c>
      <c r="C36" s="3" t="s">
        <v>5</v>
      </c>
      <c r="D36" s="3">
        <v>0.23</v>
      </c>
      <c r="E36" s="11">
        <v>0</v>
      </c>
    </row>
    <row r="37" spans="1:5" ht="39.6" x14ac:dyDescent="0.25">
      <c r="A37" s="10" t="s">
        <v>37</v>
      </c>
      <c r="B37" s="12" t="s">
        <v>38</v>
      </c>
      <c r="C37" s="3" t="s">
        <v>5</v>
      </c>
      <c r="D37" s="3">
        <v>0.36</v>
      </c>
      <c r="E37" s="11">
        <v>0</v>
      </c>
    </row>
    <row r="38" spans="1:5" x14ac:dyDescent="0.25">
      <c r="A38" s="10" t="s">
        <v>29</v>
      </c>
      <c r="B38" s="12" t="s">
        <v>42</v>
      </c>
      <c r="C38" s="3" t="s">
        <v>5</v>
      </c>
      <c r="D38" s="3">
        <v>2.76</v>
      </c>
      <c r="E38" s="11">
        <f>D38*F26*G26</f>
        <v>19276.667999999998</v>
      </c>
    </row>
    <row r="39" spans="1:5" ht="14.4" thickBot="1" x14ac:dyDescent="0.3">
      <c r="A39" s="38" t="s">
        <v>39</v>
      </c>
      <c r="B39" s="39" t="s">
        <v>42</v>
      </c>
      <c r="C39" s="33" t="s">
        <v>5</v>
      </c>
      <c r="D39" s="33">
        <v>3.2</v>
      </c>
      <c r="E39" s="35">
        <f>D39*F26*G26</f>
        <v>22349.760000000002</v>
      </c>
    </row>
    <row r="40" spans="1:5" ht="14.4" thickBot="1" x14ac:dyDescent="0.3">
      <c r="A40" s="38" t="s">
        <v>60</v>
      </c>
      <c r="B40" s="39" t="s">
        <v>78</v>
      </c>
      <c r="C40" s="33" t="s">
        <v>62</v>
      </c>
      <c r="D40" s="33"/>
      <c r="E40" s="35">
        <f>787.8+5029.38+858</f>
        <v>6675.18</v>
      </c>
    </row>
    <row r="41" spans="1:5" x14ac:dyDescent="0.25">
      <c r="A41" s="20" t="s">
        <v>69</v>
      </c>
      <c r="B41" s="41" t="s">
        <v>75</v>
      </c>
      <c r="C41" s="3" t="s">
        <v>59</v>
      </c>
      <c r="D41" s="23">
        <v>2</v>
      </c>
      <c r="E41" s="11">
        <f>D41*126.7</f>
        <v>253.4</v>
      </c>
    </row>
    <row r="42" spans="1:5" ht="27.6" x14ac:dyDescent="0.25">
      <c r="A42" s="49" t="s">
        <v>70</v>
      </c>
      <c r="B42" s="41" t="s">
        <v>75</v>
      </c>
      <c r="C42" s="3" t="s">
        <v>59</v>
      </c>
      <c r="D42" s="23">
        <v>1</v>
      </c>
      <c r="E42" s="11">
        <f t="shared" ref="E42:E46" si="0">D42*126.7</f>
        <v>126.7</v>
      </c>
    </row>
    <row r="43" spans="1:5" x14ac:dyDescent="0.25">
      <c r="A43" s="20" t="s">
        <v>71</v>
      </c>
      <c r="B43" s="41" t="s">
        <v>75</v>
      </c>
      <c r="C43" s="3" t="s">
        <v>59</v>
      </c>
      <c r="D43" s="23">
        <v>8</v>
      </c>
      <c r="E43" s="11">
        <f>D43*126.7</f>
        <v>1013.6</v>
      </c>
    </row>
    <row r="44" spans="1:5" x14ac:dyDescent="0.25">
      <c r="A44" s="20" t="s">
        <v>72</v>
      </c>
      <c r="B44" s="41" t="s">
        <v>76</v>
      </c>
      <c r="C44" s="3" t="s">
        <v>59</v>
      </c>
      <c r="D44" s="23">
        <v>0.5</v>
      </c>
      <c r="E44" s="11">
        <f t="shared" si="0"/>
        <v>63.35</v>
      </c>
    </row>
    <row r="45" spans="1:5" ht="27.6" x14ac:dyDescent="0.25">
      <c r="A45" s="20" t="s">
        <v>73</v>
      </c>
      <c r="B45" s="41" t="s">
        <v>77</v>
      </c>
      <c r="C45" s="3" t="s">
        <v>59</v>
      </c>
      <c r="D45" s="23">
        <v>16</v>
      </c>
      <c r="E45" s="11">
        <f t="shared" si="0"/>
        <v>2027.2</v>
      </c>
    </row>
    <row r="46" spans="1:5" ht="27.6" x14ac:dyDescent="0.25">
      <c r="A46" s="20" t="s">
        <v>74</v>
      </c>
      <c r="B46" s="41" t="s">
        <v>77</v>
      </c>
      <c r="C46" s="3" t="s">
        <v>59</v>
      </c>
      <c r="D46" s="23">
        <v>3.25</v>
      </c>
      <c r="E46" s="11">
        <f t="shared" si="0"/>
        <v>411.77500000000003</v>
      </c>
    </row>
    <row r="47" spans="1:5" x14ac:dyDescent="0.25">
      <c r="A47" s="20" t="s">
        <v>84</v>
      </c>
      <c r="B47" s="41"/>
      <c r="C47" s="3"/>
      <c r="D47" s="23"/>
      <c r="E47" s="11">
        <v>0</v>
      </c>
    </row>
    <row r="48" spans="1:5" x14ac:dyDescent="0.25">
      <c r="A48" s="10"/>
      <c r="B48" s="12"/>
      <c r="C48" s="3"/>
      <c r="D48" s="3"/>
      <c r="E48" s="11"/>
    </row>
    <row r="49" spans="1:8" s="19" customFormat="1" x14ac:dyDescent="0.25">
      <c r="A49" s="15" t="s">
        <v>44</v>
      </c>
      <c r="B49" s="16"/>
      <c r="C49" s="17"/>
      <c r="D49" s="17"/>
      <c r="E49" s="18">
        <f>SUM(E28:E48)</f>
        <v>111913.39799999999</v>
      </c>
    </row>
    <row r="50" spans="1:8" s="19" customFormat="1" x14ac:dyDescent="0.25">
      <c r="A50" s="45"/>
      <c r="B50" s="46"/>
      <c r="C50" s="47"/>
      <c r="D50" s="47"/>
      <c r="E50" s="48"/>
    </row>
    <row r="51" spans="1:8" ht="29.25" customHeight="1" x14ac:dyDescent="0.25">
      <c r="A51" s="94" t="s">
        <v>85</v>
      </c>
      <c r="B51" s="94"/>
      <c r="C51" s="94"/>
      <c r="D51" s="94"/>
      <c r="E51" s="94"/>
    </row>
    <row r="52" spans="1:8" ht="30.75" customHeight="1" x14ac:dyDescent="0.25">
      <c r="A52" s="94" t="s">
        <v>23</v>
      </c>
      <c r="B52" s="94"/>
      <c r="C52" s="94"/>
      <c r="D52" s="94"/>
      <c r="E52" s="94"/>
    </row>
    <row r="53" spans="1:8" x14ac:dyDescent="0.25">
      <c r="A53" s="94" t="s">
        <v>22</v>
      </c>
      <c r="B53" s="94"/>
      <c r="C53" s="94"/>
      <c r="D53" s="94"/>
      <c r="E53" s="94"/>
      <c r="F53" s="19"/>
      <c r="G53" s="19"/>
      <c r="H53" s="50"/>
    </row>
    <row r="54" spans="1:8" x14ac:dyDescent="0.25">
      <c r="A54" s="94" t="s">
        <v>66</v>
      </c>
      <c r="B54" s="94"/>
      <c r="C54" s="94"/>
      <c r="D54" s="94"/>
      <c r="E54" s="94"/>
    </row>
    <row r="55" spans="1:8" x14ac:dyDescent="0.25">
      <c r="A55" s="94" t="s">
        <v>20</v>
      </c>
      <c r="B55" s="94"/>
      <c r="C55" s="94"/>
      <c r="D55" s="94"/>
      <c r="E55" s="94"/>
    </row>
    <row r="56" spans="1:8" x14ac:dyDescent="0.25">
      <c r="A56" s="105" t="s">
        <v>6</v>
      </c>
      <c r="B56" s="105"/>
      <c r="C56" s="105"/>
      <c r="D56" s="105"/>
      <c r="E56" s="105"/>
    </row>
    <row r="57" spans="1:8" x14ac:dyDescent="0.25">
      <c r="A57" s="94" t="s">
        <v>20</v>
      </c>
      <c r="B57" s="94"/>
      <c r="C57" s="94"/>
      <c r="D57" s="94"/>
      <c r="E57" s="94"/>
    </row>
    <row r="58" spans="1:8" x14ac:dyDescent="0.25">
      <c r="A58" s="106" t="s">
        <v>63</v>
      </c>
      <c r="B58" s="106"/>
      <c r="C58" s="106"/>
      <c r="D58" s="106"/>
      <c r="E58" s="8"/>
    </row>
    <row r="59" spans="1:8" x14ac:dyDescent="0.25">
      <c r="B59" s="104" t="s">
        <v>21</v>
      </c>
      <c r="C59" s="104"/>
      <c r="D59" s="104"/>
      <c r="E59" s="9" t="s">
        <v>7</v>
      </c>
    </row>
    <row r="60" spans="1:8" x14ac:dyDescent="0.25">
      <c r="A60" s="44"/>
      <c r="B60" s="44"/>
      <c r="C60" s="44"/>
      <c r="D60" s="44"/>
      <c r="E60" s="44"/>
    </row>
    <row r="61" spans="1:8" x14ac:dyDescent="0.25">
      <c r="A61" s="106" t="s">
        <v>64</v>
      </c>
      <c r="B61" s="106"/>
      <c r="C61" s="106"/>
      <c r="D61" s="106"/>
      <c r="E61" s="8"/>
    </row>
    <row r="62" spans="1:8" x14ac:dyDescent="0.25">
      <c r="B62" s="104" t="s">
        <v>21</v>
      </c>
      <c r="C62" s="104"/>
      <c r="D62" s="104"/>
      <c r="E62" s="9" t="s">
        <v>7</v>
      </c>
    </row>
    <row r="65" spans="1:2" x14ac:dyDescent="0.25">
      <c r="A65" s="19" t="s">
        <v>79</v>
      </c>
    </row>
    <row r="66" spans="1:2" x14ac:dyDescent="0.25">
      <c r="A66" s="2" t="s">
        <v>80</v>
      </c>
      <c r="B66" s="53">
        <v>44412.9</v>
      </c>
    </row>
    <row r="67" spans="1:2" ht="15.6" x14ac:dyDescent="0.3">
      <c r="A67" s="54" t="s">
        <v>81</v>
      </c>
      <c r="B67" s="55">
        <v>190392.48</v>
      </c>
    </row>
    <row r="68" spans="1:2" x14ac:dyDescent="0.25">
      <c r="A68" s="2" t="s">
        <v>82</v>
      </c>
      <c r="B68" s="55">
        <f>190350.66+58528.02+4200</f>
        <v>253078.68</v>
      </c>
    </row>
    <row r="69" spans="1:2" x14ac:dyDescent="0.25">
      <c r="A69" s="56" t="s">
        <v>83</v>
      </c>
      <c r="B69" s="53">
        <f>B66+B68-('1 кв.'!E49+'2 кв.'!E49)</f>
        <v>85325.658400000015</v>
      </c>
    </row>
  </sheetData>
  <mergeCells count="34">
    <mergeCell ref="A58:D58"/>
    <mergeCell ref="B59:D59"/>
    <mergeCell ref="A61:D61"/>
    <mergeCell ref="B62:D62"/>
    <mergeCell ref="A52:E52"/>
    <mergeCell ref="A53:E53"/>
    <mergeCell ref="A54:E54"/>
    <mergeCell ref="A55:E55"/>
    <mergeCell ref="A56:E56"/>
    <mergeCell ref="A57:E57"/>
    <mergeCell ref="A51:E5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view="pageBreakPreview" topLeftCell="A40" zoomScaleNormal="100" zoomScaleSheetLayoutView="100" workbookViewId="0">
      <selection activeCell="A41" sqref="A41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5.88671875" style="2" customWidth="1"/>
    <col min="9" max="16384" width="9.109375" style="2"/>
  </cols>
  <sheetData>
    <row r="1" spans="1:5" ht="15.6" x14ac:dyDescent="0.25">
      <c r="A1" s="97" t="s">
        <v>12</v>
      </c>
      <c r="B1" s="97"/>
      <c r="C1" s="97"/>
      <c r="D1" s="97"/>
      <c r="E1" s="97"/>
    </row>
    <row r="2" spans="1:5" ht="28.5" customHeight="1" x14ac:dyDescent="0.3">
      <c r="A2" s="95" t="s">
        <v>13</v>
      </c>
      <c r="B2" s="96"/>
      <c r="C2" s="96"/>
      <c r="D2" s="96"/>
      <c r="E2" s="96"/>
    </row>
    <row r="3" spans="1:5" x14ac:dyDescent="0.25">
      <c r="A3" s="51"/>
      <c r="B3" s="4"/>
      <c r="C3" s="4"/>
      <c r="D3" s="4"/>
      <c r="E3" s="4"/>
    </row>
    <row r="4" spans="1:5" s="1" customFormat="1" ht="15.6" x14ac:dyDescent="0.3">
      <c r="A4" s="7" t="s">
        <v>14</v>
      </c>
      <c r="B4" s="13"/>
      <c r="C4" s="13"/>
      <c r="D4" s="100" t="s">
        <v>86</v>
      </c>
      <c r="E4" s="100"/>
    </row>
    <row r="5" spans="1:5" x14ac:dyDescent="0.25">
      <c r="A5" s="51"/>
      <c r="B5" s="4"/>
      <c r="C5" s="4"/>
      <c r="D5" s="4"/>
      <c r="E5" s="4"/>
    </row>
    <row r="6" spans="1:5" x14ac:dyDescent="0.25">
      <c r="A6" s="94" t="s">
        <v>0</v>
      </c>
      <c r="B6" s="94"/>
      <c r="C6" s="94"/>
      <c r="D6" s="94"/>
      <c r="E6" s="94"/>
    </row>
    <row r="7" spans="1:5" x14ac:dyDescent="0.25">
      <c r="A7" s="98" t="s">
        <v>45</v>
      </c>
      <c r="B7" s="98"/>
      <c r="C7" s="98"/>
      <c r="D7" s="98"/>
      <c r="E7" s="98"/>
    </row>
    <row r="8" spans="1:5" x14ac:dyDescent="0.25">
      <c r="A8" s="99" t="s">
        <v>1</v>
      </c>
      <c r="B8" s="99"/>
      <c r="C8" s="99"/>
      <c r="D8" s="99"/>
      <c r="E8" s="99"/>
    </row>
    <row r="9" spans="1:5" x14ac:dyDescent="0.25">
      <c r="A9" s="93"/>
      <c r="B9" s="93"/>
      <c r="C9" s="93"/>
      <c r="D9" s="93"/>
      <c r="E9" s="93"/>
    </row>
    <row r="10" spans="1:5" x14ac:dyDescent="0.25">
      <c r="A10" s="94" t="s">
        <v>46</v>
      </c>
      <c r="B10" s="94"/>
      <c r="C10" s="94"/>
      <c r="D10" s="94"/>
      <c r="E10" s="94"/>
    </row>
    <row r="11" spans="1:5" ht="30" customHeight="1" x14ac:dyDescent="0.25">
      <c r="A11" s="101" t="s">
        <v>16</v>
      </c>
      <c r="B11" s="102"/>
      <c r="C11" s="102"/>
      <c r="D11" s="102"/>
      <c r="E11" s="102"/>
    </row>
    <row r="12" spans="1:5" x14ac:dyDescent="0.25">
      <c r="A12" s="93"/>
      <c r="B12" s="93"/>
      <c r="C12" s="93"/>
      <c r="D12" s="93"/>
      <c r="E12" s="93"/>
    </row>
    <row r="13" spans="1:5" ht="28.5" customHeight="1" x14ac:dyDescent="0.25">
      <c r="A13" s="94" t="s">
        <v>47</v>
      </c>
      <c r="B13" s="94"/>
      <c r="C13" s="94"/>
      <c r="D13" s="94"/>
      <c r="E13" s="94"/>
    </row>
    <row r="14" spans="1:5" x14ac:dyDescent="0.25">
      <c r="A14" s="99" t="s">
        <v>17</v>
      </c>
      <c r="B14" s="93"/>
      <c r="C14" s="93"/>
      <c r="D14" s="93"/>
      <c r="E14" s="93"/>
    </row>
    <row r="15" spans="1:5" x14ac:dyDescent="0.25">
      <c r="A15" s="93"/>
      <c r="B15" s="93"/>
      <c r="C15" s="93"/>
      <c r="D15" s="93"/>
      <c r="E15" s="93"/>
    </row>
    <row r="16" spans="1:5" x14ac:dyDescent="0.25">
      <c r="A16" s="94" t="s">
        <v>40</v>
      </c>
      <c r="B16" s="94"/>
      <c r="C16" s="94"/>
      <c r="D16" s="94"/>
      <c r="E16" s="94"/>
    </row>
    <row r="17" spans="1:7" x14ac:dyDescent="0.25">
      <c r="A17" s="99" t="s">
        <v>2</v>
      </c>
      <c r="B17" s="93"/>
      <c r="C17" s="93"/>
      <c r="D17" s="93"/>
      <c r="E17" s="93"/>
    </row>
    <row r="18" spans="1:7" x14ac:dyDescent="0.25">
      <c r="A18" s="52"/>
      <c r="B18" s="51"/>
      <c r="C18" s="51"/>
      <c r="D18" s="51"/>
      <c r="E18" s="51"/>
    </row>
    <row r="19" spans="1:7" x14ac:dyDescent="0.25">
      <c r="A19" s="94" t="s">
        <v>41</v>
      </c>
      <c r="B19" s="94"/>
      <c r="C19" s="94"/>
      <c r="D19" s="94"/>
      <c r="E19" s="94"/>
    </row>
    <row r="20" spans="1:7" x14ac:dyDescent="0.25">
      <c r="A20" s="99" t="s">
        <v>18</v>
      </c>
      <c r="B20" s="93"/>
      <c r="C20" s="93"/>
      <c r="D20" s="93"/>
      <c r="E20" s="93"/>
    </row>
    <row r="21" spans="1:7" x14ac:dyDescent="0.25">
      <c r="A21" s="93"/>
      <c r="B21" s="93"/>
      <c r="C21" s="93"/>
      <c r="D21" s="93"/>
      <c r="E21" s="93"/>
    </row>
    <row r="22" spans="1:7" ht="30" customHeight="1" x14ac:dyDescent="0.25">
      <c r="A22" s="94" t="s">
        <v>19</v>
      </c>
      <c r="B22" s="94"/>
      <c r="C22" s="94"/>
      <c r="D22" s="94"/>
      <c r="E22" s="94"/>
    </row>
    <row r="23" spans="1:7" x14ac:dyDescent="0.25">
      <c r="A23" s="93"/>
      <c r="B23" s="93"/>
      <c r="C23" s="93"/>
      <c r="D23" s="93"/>
      <c r="E23" s="93"/>
    </row>
    <row r="24" spans="1:7" ht="63" customHeight="1" x14ac:dyDescent="0.25">
      <c r="A24" s="94" t="s">
        <v>48</v>
      </c>
      <c r="B24" s="94"/>
      <c r="C24" s="94"/>
      <c r="D24" s="94"/>
      <c r="E24" s="94"/>
    </row>
    <row r="25" spans="1:7" ht="29.25" customHeight="1" x14ac:dyDescent="0.25">
      <c r="A25" s="103" t="s">
        <v>49</v>
      </c>
      <c r="B25" s="103"/>
      <c r="C25" s="103"/>
      <c r="D25" s="103"/>
      <c r="E25" s="103"/>
    </row>
    <row r="26" spans="1:7" x14ac:dyDescent="0.25">
      <c r="A26" s="103"/>
      <c r="B26" s="103"/>
      <c r="C26" s="103"/>
      <c r="D26" s="103"/>
      <c r="E26" s="103"/>
      <c r="F26" s="2">
        <f>547.4+1780.7</f>
        <v>2328.1</v>
      </c>
      <c r="G26" s="2">
        <v>3</v>
      </c>
    </row>
    <row r="27" spans="1:7" s="58" customFormat="1" ht="124.2" x14ac:dyDescent="0.25">
      <c r="A27" s="57" t="s">
        <v>8</v>
      </c>
      <c r="B27" s="57" t="s">
        <v>11</v>
      </c>
      <c r="C27" s="57" t="s">
        <v>3</v>
      </c>
      <c r="D27" s="57" t="s">
        <v>10</v>
      </c>
      <c r="E27" s="57" t="s">
        <v>9</v>
      </c>
    </row>
    <row r="28" spans="1:7" s="58" customFormat="1" ht="41.4" x14ac:dyDescent="0.25">
      <c r="A28" s="59" t="s">
        <v>4</v>
      </c>
      <c r="B28" s="57" t="s">
        <v>24</v>
      </c>
      <c r="C28" s="57" t="s">
        <v>5</v>
      </c>
      <c r="D28" s="57">
        <v>1.54</v>
      </c>
      <c r="E28" s="60">
        <f>D28*F26*G26</f>
        <v>10755.822</v>
      </c>
    </row>
    <row r="29" spans="1:7" s="58" customFormat="1" ht="55.2" x14ac:dyDescent="0.25">
      <c r="A29" s="59" t="s">
        <v>25</v>
      </c>
      <c r="B29" s="57" t="s">
        <v>26</v>
      </c>
      <c r="C29" s="57" t="s">
        <v>5</v>
      </c>
      <c r="D29" s="57">
        <v>2.34</v>
      </c>
      <c r="E29" s="60">
        <f>D29*F26*G26</f>
        <v>16343.261999999999</v>
      </c>
    </row>
    <row r="30" spans="1:7" s="58" customFormat="1" ht="41.4" x14ac:dyDescent="0.25">
      <c r="A30" s="59" t="s">
        <v>31</v>
      </c>
      <c r="B30" s="57" t="s">
        <v>67</v>
      </c>
      <c r="C30" s="57" t="s">
        <v>5</v>
      </c>
      <c r="D30" s="57">
        <v>2.0499999999999998</v>
      </c>
      <c r="E30" s="60">
        <f>D30*F26*G26</f>
        <v>14317.814999999999</v>
      </c>
    </row>
    <row r="31" spans="1:7" s="58" customFormat="1" ht="41.4" x14ac:dyDescent="0.25">
      <c r="A31" s="59" t="s">
        <v>32</v>
      </c>
      <c r="B31" s="57" t="s">
        <v>67</v>
      </c>
      <c r="C31" s="57" t="s">
        <v>5</v>
      </c>
      <c r="D31" s="57">
        <v>1.55</v>
      </c>
      <c r="E31" s="60">
        <f>D31*F26*G26</f>
        <v>10825.664999999999</v>
      </c>
    </row>
    <row r="32" spans="1:7" s="58" customFormat="1" x14ac:dyDescent="0.25">
      <c r="A32" s="59" t="s">
        <v>33</v>
      </c>
      <c r="B32" s="61" t="s">
        <v>34</v>
      </c>
      <c r="C32" s="57" t="s">
        <v>5</v>
      </c>
      <c r="D32" s="57">
        <v>0.61</v>
      </c>
      <c r="E32" s="60">
        <f>D32*F26*G26</f>
        <v>4260.4229999999998</v>
      </c>
    </row>
    <row r="33" spans="1:5" s="58" customFormat="1" x14ac:dyDescent="0.25">
      <c r="A33" s="59" t="s">
        <v>35</v>
      </c>
      <c r="B33" s="61" t="s">
        <v>34</v>
      </c>
      <c r="C33" s="57" t="s">
        <v>5</v>
      </c>
      <c r="D33" s="57">
        <v>0.15</v>
      </c>
      <c r="E33" s="60">
        <f>D33*F26*G26</f>
        <v>1047.645</v>
      </c>
    </row>
    <row r="34" spans="1:5" s="58" customFormat="1" ht="55.2" x14ac:dyDescent="0.25">
      <c r="A34" s="59" t="s">
        <v>28</v>
      </c>
      <c r="B34" s="57" t="s">
        <v>67</v>
      </c>
      <c r="C34" s="57" t="s">
        <v>5</v>
      </c>
      <c r="D34" s="57">
        <v>0.36</v>
      </c>
      <c r="E34" s="60">
        <f>D34*F26*G26</f>
        <v>2514.348</v>
      </c>
    </row>
    <row r="35" spans="1:5" s="58" customFormat="1" ht="41.4" x14ac:dyDescent="0.25">
      <c r="A35" s="59" t="s">
        <v>27</v>
      </c>
      <c r="B35" s="57" t="s">
        <v>67</v>
      </c>
      <c r="C35" s="57" t="s">
        <v>5</v>
      </c>
      <c r="D35" s="57">
        <v>0.04</v>
      </c>
      <c r="E35" s="60">
        <f>D35*F26*G26</f>
        <v>279.37199999999996</v>
      </c>
    </row>
    <row r="36" spans="1:5" s="58" customFormat="1" ht="55.2" x14ac:dyDescent="0.25">
      <c r="A36" s="59" t="s">
        <v>43</v>
      </c>
      <c r="B36" s="57" t="s">
        <v>36</v>
      </c>
      <c r="C36" s="57" t="s">
        <v>5</v>
      </c>
      <c r="D36" s="57">
        <v>0.23</v>
      </c>
      <c r="E36" s="60">
        <v>0</v>
      </c>
    </row>
    <row r="37" spans="1:5" s="58" customFormat="1" ht="41.4" x14ac:dyDescent="0.25">
      <c r="A37" s="59" t="s">
        <v>37</v>
      </c>
      <c r="B37" s="57" t="s">
        <v>38</v>
      </c>
      <c r="C37" s="57" t="s">
        <v>5</v>
      </c>
      <c r="D37" s="57">
        <v>0.36</v>
      </c>
      <c r="E37" s="60">
        <v>0</v>
      </c>
    </row>
    <row r="38" spans="1:5" s="58" customFormat="1" x14ac:dyDescent="0.25">
      <c r="A38" s="59" t="s">
        <v>29</v>
      </c>
      <c r="B38" s="57" t="s">
        <v>42</v>
      </c>
      <c r="C38" s="57" t="s">
        <v>5</v>
      </c>
      <c r="D38" s="57">
        <v>2.76</v>
      </c>
      <c r="E38" s="60">
        <f>D38*F26*G26</f>
        <v>19276.667999999998</v>
      </c>
    </row>
    <row r="39" spans="1:5" s="58" customFormat="1" ht="14.4" thickBot="1" x14ac:dyDescent="0.3">
      <c r="A39" s="62" t="s">
        <v>39</v>
      </c>
      <c r="B39" s="63" t="s">
        <v>42</v>
      </c>
      <c r="C39" s="63" t="s">
        <v>5</v>
      </c>
      <c r="D39" s="63">
        <v>3.2</v>
      </c>
      <c r="E39" s="64">
        <f>D39*F26*G26</f>
        <v>22349.760000000002</v>
      </c>
    </row>
    <row r="40" spans="1:5" s="58" customFormat="1" ht="14.4" thickBot="1" x14ac:dyDescent="0.3">
      <c r="A40" s="62" t="s">
        <v>60</v>
      </c>
      <c r="B40" s="63" t="s">
        <v>87</v>
      </c>
      <c r="C40" s="63" t="s">
        <v>62</v>
      </c>
      <c r="D40" s="63"/>
      <c r="E40" s="64">
        <v>6831.65</v>
      </c>
    </row>
    <row r="41" spans="1:5" s="58" customFormat="1" ht="41.4" x14ac:dyDescent="0.25">
      <c r="A41" s="65" t="s">
        <v>88</v>
      </c>
      <c r="B41" s="66" t="s">
        <v>95</v>
      </c>
      <c r="C41" s="57" t="s">
        <v>59</v>
      </c>
      <c r="D41" s="67">
        <v>6</v>
      </c>
      <c r="E41" s="60">
        <f>D41*126.7</f>
        <v>760.2</v>
      </c>
    </row>
    <row r="42" spans="1:5" s="58" customFormat="1" ht="55.2" x14ac:dyDescent="0.25">
      <c r="A42" s="68" t="s">
        <v>89</v>
      </c>
      <c r="B42" s="66" t="s">
        <v>96</v>
      </c>
      <c r="C42" s="57" t="s">
        <v>59</v>
      </c>
      <c r="D42" s="67">
        <v>8</v>
      </c>
      <c r="E42" s="60">
        <f t="shared" ref="E42:E47" si="0">D42*126.7</f>
        <v>1013.6</v>
      </c>
    </row>
    <row r="43" spans="1:5" s="58" customFormat="1" ht="27.6" x14ac:dyDescent="0.25">
      <c r="A43" s="65" t="s">
        <v>90</v>
      </c>
      <c r="B43" s="66" t="s">
        <v>96</v>
      </c>
      <c r="C43" s="57" t="s">
        <v>59</v>
      </c>
      <c r="D43" s="67">
        <v>1</v>
      </c>
      <c r="E43" s="60">
        <f>D43*126.7</f>
        <v>126.7</v>
      </c>
    </row>
    <row r="44" spans="1:5" s="58" customFormat="1" ht="27.6" x14ac:dyDescent="0.25">
      <c r="A44" s="65" t="s">
        <v>91</v>
      </c>
      <c r="B44" s="66" t="s">
        <v>96</v>
      </c>
      <c r="C44" s="57" t="s">
        <v>59</v>
      </c>
      <c r="D44" s="67">
        <v>13.66</v>
      </c>
      <c r="E44" s="60">
        <f>D44*126.7</f>
        <v>1730.722</v>
      </c>
    </row>
    <row r="45" spans="1:5" s="58" customFormat="1" ht="27.6" x14ac:dyDescent="0.25">
      <c r="A45" s="65" t="s">
        <v>92</v>
      </c>
      <c r="B45" s="66" t="s">
        <v>97</v>
      </c>
      <c r="C45" s="57" t="s">
        <v>59</v>
      </c>
      <c r="D45" s="67">
        <v>4</v>
      </c>
      <c r="E45" s="60">
        <f t="shared" si="0"/>
        <v>506.8</v>
      </c>
    </row>
    <row r="46" spans="1:5" s="58" customFormat="1" x14ac:dyDescent="0.25">
      <c r="A46" s="65" t="s">
        <v>93</v>
      </c>
      <c r="B46" s="66" t="s">
        <v>97</v>
      </c>
      <c r="C46" s="57" t="s">
        <v>59</v>
      </c>
      <c r="D46" s="67">
        <v>1</v>
      </c>
      <c r="E46" s="60">
        <f t="shared" si="0"/>
        <v>126.7</v>
      </c>
    </row>
    <row r="47" spans="1:5" s="58" customFormat="1" ht="27.6" x14ac:dyDescent="0.25">
      <c r="A47" s="65" t="s">
        <v>94</v>
      </c>
      <c r="B47" s="66" t="s">
        <v>97</v>
      </c>
      <c r="C47" s="57" t="s">
        <v>59</v>
      </c>
      <c r="D47" s="67">
        <v>1</v>
      </c>
      <c r="E47" s="60">
        <f t="shared" si="0"/>
        <v>126.7</v>
      </c>
    </row>
    <row r="48" spans="1:5" s="58" customFormat="1" x14ac:dyDescent="0.25">
      <c r="A48" s="59"/>
      <c r="B48" s="57"/>
      <c r="C48" s="57"/>
      <c r="D48" s="57"/>
      <c r="E48" s="60"/>
    </row>
    <row r="49" spans="1:8" s="19" customFormat="1" x14ac:dyDescent="0.25">
      <c r="A49" s="15" t="s">
        <v>44</v>
      </c>
      <c r="B49" s="16"/>
      <c r="C49" s="17"/>
      <c r="D49" s="17"/>
      <c r="E49" s="18">
        <f>SUM(E28:E48)</f>
        <v>113193.85199999998</v>
      </c>
    </row>
    <row r="50" spans="1:8" s="19" customFormat="1" x14ac:dyDescent="0.25">
      <c r="A50" s="45"/>
      <c r="B50" s="46"/>
      <c r="C50" s="47"/>
      <c r="D50" s="47"/>
      <c r="E50" s="48"/>
    </row>
    <row r="51" spans="1:8" ht="29.25" customHeight="1" x14ac:dyDescent="0.25">
      <c r="A51" s="94" t="s">
        <v>100</v>
      </c>
      <c r="B51" s="94"/>
      <c r="C51" s="94"/>
      <c r="D51" s="94"/>
      <c r="E51" s="94"/>
    </row>
    <row r="52" spans="1:8" ht="30.75" customHeight="1" x14ac:dyDescent="0.25">
      <c r="A52" s="94" t="s">
        <v>23</v>
      </c>
      <c r="B52" s="94"/>
      <c r="C52" s="94"/>
      <c r="D52" s="94"/>
      <c r="E52" s="94"/>
    </row>
    <row r="53" spans="1:8" x14ac:dyDescent="0.25">
      <c r="A53" s="94" t="s">
        <v>22</v>
      </c>
      <c r="B53" s="94"/>
      <c r="C53" s="94"/>
      <c r="D53" s="94"/>
      <c r="E53" s="94"/>
      <c r="F53" s="19"/>
      <c r="G53" s="19"/>
      <c r="H53" s="50"/>
    </row>
    <row r="54" spans="1:8" ht="32.25" customHeight="1" x14ac:dyDescent="0.25">
      <c r="A54" s="94" t="s">
        <v>66</v>
      </c>
      <c r="B54" s="94"/>
      <c r="C54" s="94"/>
      <c r="D54" s="94"/>
      <c r="E54" s="94"/>
    </row>
    <row r="55" spans="1:8" x14ac:dyDescent="0.25">
      <c r="A55" s="94" t="s">
        <v>20</v>
      </c>
      <c r="B55" s="94"/>
      <c r="C55" s="94"/>
      <c r="D55" s="94"/>
      <c r="E55" s="94"/>
    </row>
    <row r="56" spans="1:8" x14ac:dyDescent="0.25">
      <c r="A56" s="105" t="s">
        <v>6</v>
      </c>
      <c r="B56" s="105"/>
      <c r="C56" s="105"/>
      <c r="D56" s="105"/>
      <c r="E56" s="105"/>
    </row>
    <row r="57" spans="1:8" x14ac:dyDescent="0.25">
      <c r="A57" s="94" t="s">
        <v>20</v>
      </c>
      <c r="B57" s="94"/>
      <c r="C57" s="94"/>
      <c r="D57" s="94"/>
      <c r="E57" s="94"/>
    </row>
    <row r="58" spans="1:8" x14ac:dyDescent="0.25">
      <c r="A58" s="106" t="s">
        <v>63</v>
      </c>
      <c r="B58" s="106"/>
      <c r="C58" s="106"/>
      <c r="D58" s="106"/>
      <c r="E58" s="8"/>
    </row>
    <row r="59" spans="1:8" x14ac:dyDescent="0.25">
      <c r="B59" s="104" t="s">
        <v>21</v>
      </c>
      <c r="C59" s="104"/>
      <c r="D59" s="104"/>
      <c r="E59" s="9" t="s">
        <v>7</v>
      </c>
    </row>
    <row r="60" spans="1:8" x14ac:dyDescent="0.25">
      <c r="A60" s="52"/>
      <c r="B60" s="52"/>
      <c r="C60" s="52"/>
      <c r="D60" s="52"/>
      <c r="E60" s="52"/>
    </row>
    <row r="61" spans="1:8" x14ac:dyDescent="0.25">
      <c r="A61" s="106" t="s">
        <v>64</v>
      </c>
      <c r="B61" s="106"/>
      <c r="C61" s="106"/>
      <c r="D61" s="106"/>
      <c r="E61" s="8"/>
    </row>
    <row r="62" spans="1:8" x14ac:dyDescent="0.25">
      <c r="B62" s="104" t="s">
        <v>21</v>
      </c>
      <c r="C62" s="104"/>
      <c r="D62" s="104"/>
      <c r="E62" s="9" t="s">
        <v>7</v>
      </c>
    </row>
    <row r="64" spans="1:8" x14ac:dyDescent="0.25">
      <c r="A64" s="19" t="s">
        <v>79</v>
      </c>
    </row>
    <row r="65" spans="1:2" x14ac:dyDescent="0.25">
      <c r="A65" s="2" t="s">
        <v>80</v>
      </c>
      <c r="B65" s="53">
        <v>44412.9</v>
      </c>
    </row>
    <row r="66" spans="1:2" ht="15.6" x14ac:dyDescent="0.3">
      <c r="A66" s="54" t="s">
        <v>81</v>
      </c>
      <c r="B66" s="55">
        <v>286069.62</v>
      </c>
    </row>
    <row r="67" spans="1:2" x14ac:dyDescent="0.25">
      <c r="A67" s="2" t="s">
        <v>82</v>
      </c>
      <c r="B67" s="55">
        <v>286793.98</v>
      </c>
    </row>
    <row r="68" spans="1:2" x14ac:dyDescent="0.25">
      <c r="A68" s="2" t="s">
        <v>98</v>
      </c>
      <c r="B68" s="55">
        <v>6300</v>
      </c>
    </row>
    <row r="69" spans="1:2" x14ac:dyDescent="0.25">
      <c r="A69" s="2" t="s">
        <v>99</v>
      </c>
      <c r="B69" s="55">
        <v>98836.66</v>
      </c>
    </row>
    <row r="70" spans="1:2" x14ac:dyDescent="0.25">
      <c r="A70" s="56" t="s">
        <v>83</v>
      </c>
      <c r="B70" s="53">
        <f>(B65+B67+B68+B69)-('1 кв.'!E49+'2 кв.'!E49+'3 кв.'!E49)</f>
        <v>110983.76640000008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24:E24"/>
    <mergeCell ref="A25:E25"/>
    <mergeCell ref="A15:E15"/>
    <mergeCell ref="A58:D58"/>
    <mergeCell ref="B59:D59"/>
    <mergeCell ref="A51:E51"/>
    <mergeCell ref="A16:E16"/>
    <mergeCell ref="A17:E17"/>
    <mergeCell ref="A19:E19"/>
    <mergeCell ref="A20:E20"/>
    <mergeCell ref="A26:E26"/>
    <mergeCell ref="A21:E21"/>
    <mergeCell ref="A22:E22"/>
    <mergeCell ref="A23:E23"/>
    <mergeCell ref="A61:D61"/>
    <mergeCell ref="B62:D62"/>
    <mergeCell ref="A52:E52"/>
    <mergeCell ref="A53:E53"/>
    <mergeCell ref="A54:E54"/>
    <mergeCell ref="A55:E55"/>
    <mergeCell ref="A56:E56"/>
    <mergeCell ref="A57:E57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view="pageBreakPreview" topLeftCell="A55" zoomScaleNormal="100" zoomScaleSheetLayoutView="100" workbookViewId="0">
      <selection activeCell="B67" sqref="B67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5.88671875" style="2" customWidth="1"/>
    <col min="9" max="16384" width="9.109375" style="2"/>
  </cols>
  <sheetData>
    <row r="1" spans="1:5" ht="15.6" x14ac:dyDescent="0.25">
      <c r="A1" s="97" t="s">
        <v>12</v>
      </c>
      <c r="B1" s="97"/>
      <c r="C1" s="97"/>
      <c r="D1" s="97"/>
      <c r="E1" s="97"/>
    </row>
    <row r="2" spans="1:5" ht="38.25" customHeight="1" x14ac:dyDescent="0.3">
      <c r="A2" s="95" t="s">
        <v>13</v>
      </c>
      <c r="B2" s="96"/>
      <c r="C2" s="96"/>
      <c r="D2" s="96"/>
      <c r="E2" s="96"/>
    </row>
    <row r="3" spans="1:5" x14ac:dyDescent="0.25">
      <c r="A3" s="69"/>
      <c r="B3" s="4"/>
      <c r="C3" s="4"/>
      <c r="D3" s="4"/>
      <c r="E3" s="4"/>
    </row>
    <row r="4" spans="1:5" s="1" customFormat="1" ht="15.6" x14ac:dyDescent="0.3">
      <c r="A4" s="7" t="s">
        <v>14</v>
      </c>
      <c r="B4" s="13"/>
      <c r="C4" s="13"/>
      <c r="D4" s="100" t="s">
        <v>101</v>
      </c>
      <c r="E4" s="100"/>
    </row>
    <row r="5" spans="1:5" x14ac:dyDescent="0.25">
      <c r="A5" s="69"/>
      <c r="B5" s="4"/>
      <c r="C5" s="4"/>
      <c r="D5" s="4"/>
      <c r="E5" s="4"/>
    </row>
    <row r="6" spans="1:5" ht="14.25" customHeight="1" x14ac:dyDescent="0.25">
      <c r="A6" s="94" t="s">
        <v>0</v>
      </c>
      <c r="B6" s="94"/>
      <c r="C6" s="94"/>
      <c r="D6" s="94"/>
      <c r="E6" s="94"/>
    </row>
    <row r="7" spans="1:5" x14ac:dyDescent="0.25">
      <c r="A7" s="98" t="s">
        <v>45</v>
      </c>
      <c r="B7" s="98"/>
      <c r="C7" s="98"/>
      <c r="D7" s="98"/>
      <c r="E7" s="98"/>
    </row>
    <row r="8" spans="1:5" x14ac:dyDescent="0.25">
      <c r="A8" s="99" t="s">
        <v>1</v>
      </c>
      <c r="B8" s="99"/>
      <c r="C8" s="99"/>
      <c r="D8" s="99"/>
      <c r="E8" s="99"/>
    </row>
    <row r="9" spans="1:5" x14ac:dyDescent="0.25">
      <c r="A9" s="93"/>
      <c r="B9" s="93"/>
      <c r="C9" s="93"/>
      <c r="D9" s="93"/>
      <c r="E9" s="93"/>
    </row>
    <row r="10" spans="1:5" ht="15" customHeight="1" x14ac:dyDescent="0.25">
      <c r="A10" s="94" t="s">
        <v>46</v>
      </c>
      <c r="B10" s="94"/>
      <c r="C10" s="94"/>
      <c r="D10" s="94"/>
      <c r="E10" s="94"/>
    </row>
    <row r="11" spans="1:5" ht="31.5" customHeight="1" x14ac:dyDescent="0.25">
      <c r="A11" s="101" t="s">
        <v>16</v>
      </c>
      <c r="B11" s="102"/>
      <c r="C11" s="102"/>
      <c r="D11" s="102"/>
      <c r="E11" s="102"/>
    </row>
    <row r="12" spans="1:5" x14ac:dyDescent="0.25">
      <c r="A12" s="93"/>
      <c r="B12" s="93"/>
      <c r="C12" s="93"/>
      <c r="D12" s="93"/>
      <c r="E12" s="93"/>
    </row>
    <row r="13" spans="1:5" ht="33.75" customHeight="1" x14ac:dyDescent="0.25">
      <c r="A13" s="94" t="s">
        <v>47</v>
      </c>
      <c r="B13" s="94"/>
      <c r="C13" s="94"/>
      <c r="D13" s="94"/>
      <c r="E13" s="94"/>
    </row>
    <row r="14" spans="1:5" ht="15.75" customHeight="1" x14ac:dyDescent="0.25">
      <c r="A14" s="99" t="s">
        <v>17</v>
      </c>
      <c r="B14" s="93"/>
      <c r="C14" s="93"/>
      <c r="D14" s="93"/>
      <c r="E14" s="93"/>
    </row>
    <row r="15" spans="1:5" x14ac:dyDescent="0.25">
      <c r="A15" s="93"/>
      <c r="B15" s="93"/>
      <c r="C15" s="93"/>
      <c r="D15" s="93"/>
      <c r="E15" s="93"/>
    </row>
    <row r="16" spans="1:5" ht="16.5" customHeight="1" x14ac:dyDescent="0.25">
      <c r="A16" s="94" t="s">
        <v>40</v>
      </c>
      <c r="B16" s="94"/>
      <c r="C16" s="94"/>
      <c r="D16" s="94"/>
      <c r="E16" s="94"/>
    </row>
    <row r="17" spans="1:7" x14ac:dyDescent="0.25">
      <c r="A17" s="99" t="s">
        <v>2</v>
      </c>
      <c r="B17" s="93"/>
      <c r="C17" s="93"/>
      <c r="D17" s="93"/>
      <c r="E17" s="93"/>
    </row>
    <row r="18" spans="1:7" x14ac:dyDescent="0.25">
      <c r="A18" s="70"/>
      <c r="B18" s="69"/>
      <c r="C18" s="69"/>
      <c r="D18" s="69"/>
      <c r="E18" s="69"/>
    </row>
    <row r="19" spans="1:7" ht="11.25" customHeight="1" x14ac:dyDescent="0.25">
      <c r="A19" s="94" t="s">
        <v>41</v>
      </c>
      <c r="B19" s="94"/>
      <c r="C19" s="94"/>
      <c r="D19" s="94"/>
      <c r="E19" s="94"/>
    </row>
    <row r="20" spans="1:7" x14ac:dyDescent="0.25">
      <c r="A20" s="99" t="s">
        <v>18</v>
      </c>
      <c r="B20" s="93"/>
      <c r="C20" s="93"/>
      <c r="D20" s="93"/>
      <c r="E20" s="93"/>
    </row>
    <row r="21" spans="1:7" ht="12" customHeight="1" x14ac:dyDescent="0.25">
      <c r="A21" s="93"/>
      <c r="B21" s="93"/>
      <c r="C21" s="93"/>
      <c r="D21" s="93"/>
      <c r="E21" s="93"/>
    </row>
    <row r="22" spans="1:7" ht="25.5" customHeight="1" x14ac:dyDescent="0.25">
      <c r="A22" s="94" t="s">
        <v>19</v>
      </c>
      <c r="B22" s="94"/>
      <c r="C22" s="94"/>
      <c r="D22" s="94"/>
      <c r="E22" s="94"/>
    </row>
    <row r="23" spans="1:7" x14ac:dyDescent="0.25">
      <c r="A23" s="93"/>
      <c r="B23" s="93"/>
      <c r="C23" s="93"/>
      <c r="D23" s="93"/>
      <c r="E23" s="93"/>
    </row>
    <row r="24" spans="1:7" ht="62.25" customHeight="1" x14ac:dyDescent="0.25">
      <c r="A24" s="94" t="s">
        <v>48</v>
      </c>
      <c r="B24" s="94"/>
      <c r="C24" s="94"/>
      <c r="D24" s="94"/>
      <c r="E24" s="94"/>
    </row>
    <row r="25" spans="1:7" ht="30.75" customHeight="1" x14ac:dyDescent="0.25">
      <c r="A25" s="103" t="s">
        <v>49</v>
      </c>
      <c r="B25" s="103"/>
      <c r="C25" s="103"/>
      <c r="D25" s="103"/>
      <c r="E25" s="103"/>
    </row>
    <row r="26" spans="1:7" x14ac:dyDescent="0.25">
      <c r="A26" s="103"/>
      <c r="B26" s="103"/>
      <c r="C26" s="103"/>
      <c r="D26" s="103"/>
      <c r="E26" s="103"/>
      <c r="F26" s="2">
        <f>547.4+1780.7</f>
        <v>2328.1</v>
      </c>
      <c r="G26" s="2">
        <v>3</v>
      </c>
    </row>
    <row r="27" spans="1:7" s="58" customFormat="1" ht="124.2" x14ac:dyDescent="0.25">
      <c r="A27" s="57" t="s">
        <v>8</v>
      </c>
      <c r="B27" s="57" t="s">
        <v>11</v>
      </c>
      <c r="C27" s="57" t="s">
        <v>3</v>
      </c>
      <c r="D27" s="57" t="s">
        <v>10</v>
      </c>
      <c r="E27" s="57" t="s">
        <v>9</v>
      </c>
    </row>
    <row r="28" spans="1:7" s="58" customFormat="1" ht="41.4" x14ac:dyDescent="0.25">
      <c r="A28" s="59" t="s">
        <v>4</v>
      </c>
      <c r="B28" s="57" t="s">
        <v>24</v>
      </c>
      <c r="C28" s="57" t="s">
        <v>5</v>
      </c>
      <c r="D28" s="57">
        <v>1.54</v>
      </c>
      <c r="E28" s="60">
        <f>D28*F26*G26</f>
        <v>10755.822</v>
      </c>
    </row>
    <row r="29" spans="1:7" s="58" customFormat="1" ht="55.2" x14ac:dyDescent="0.25">
      <c r="A29" s="59" t="s">
        <v>25</v>
      </c>
      <c r="B29" s="57" t="s">
        <v>26</v>
      </c>
      <c r="C29" s="57" t="s">
        <v>5</v>
      </c>
      <c r="D29" s="57">
        <v>2.34</v>
      </c>
      <c r="E29" s="60">
        <f>D29*F26*G26</f>
        <v>16343.261999999999</v>
      </c>
    </row>
    <row r="30" spans="1:7" s="58" customFormat="1" ht="41.4" x14ac:dyDescent="0.25">
      <c r="A30" s="59" t="s">
        <v>31</v>
      </c>
      <c r="B30" s="57" t="s">
        <v>67</v>
      </c>
      <c r="C30" s="57" t="s">
        <v>5</v>
      </c>
      <c r="D30" s="57">
        <v>2.0499999999999998</v>
      </c>
      <c r="E30" s="60">
        <f>D30*F26*G26</f>
        <v>14317.814999999999</v>
      </c>
    </row>
    <row r="31" spans="1:7" s="58" customFormat="1" ht="41.4" x14ac:dyDescent="0.25">
      <c r="A31" s="59" t="s">
        <v>32</v>
      </c>
      <c r="B31" s="57" t="s">
        <v>67</v>
      </c>
      <c r="C31" s="57" t="s">
        <v>5</v>
      </c>
      <c r="D31" s="57">
        <v>1.55</v>
      </c>
      <c r="E31" s="60">
        <f>D31*F26*G26</f>
        <v>10825.664999999999</v>
      </c>
    </row>
    <row r="32" spans="1:7" s="58" customFormat="1" x14ac:dyDescent="0.25">
      <c r="A32" s="59" t="s">
        <v>33</v>
      </c>
      <c r="B32" s="61" t="s">
        <v>34</v>
      </c>
      <c r="C32" s="57" t="s">
        <v>5</v>
      </c>
      <c r="D32" s="57">
        <v>0.61</v>
      </c>
      <c r="E32" s="60">
        <f>D32*F26*G26</f>
        <v>4260.4229999999998</v>
      </c>
    </row>
    <row r="33" spans="1:5" s="58" customFormat="1" x14ac:dyDescent="0.25">
      <c r="A33" s="59" t="s">
        <v>35</v>
      </c>
      <c r="B33" s="61" t="s">
        <v>34</v>
      </c>
      <c r="C33" s="57" t="s">
        <v>5</v>
      </c>
      <c r="D33" s="57">
        <v>0.15</v>
      </c>
      <c r="E33" s="60">
        <f>D33*F26*G26</f>
        <v>1047.645</v>
      </c>
    </row>
    <row r="34" spans="1:5" s="58" customFormat="1" ht="55.2" x14ac:dyDescent="0.25">
      <c r="A34" s="59" t="s">
        <v>28</v>
      </c>
      <c r="B34" s="57" t="s">
        <v>67</v>
      </c>
      <c r="C34" s="57" t="s">
        <v>5</v>
      </c>
      <c r="D34" s="57">
        <v>0.36</v>
      </c>
      <c r="E34" s="60">
        <f>D34*F26*G26</f>
        <v>2514.348</v>
      </c>
    </row>
    <row r="35" spans="1:5" s="58" customFormat="1" ht="41.4" x14ac:dyDescent="0.25">
      <c r="A35" s="59" t="s">
        <v>27</v>
      </c>
      <c r="B35" s="57" t="s">
        <v>67</v>
      </c>
      <c r="C35" s="57" t="s">
        <v>5</v>
      </c>
      <c r="D35" s="57">
        <v>0.04</v>
      </c>
      <c r="E35" s="60">
        <f>D35*F26*G26</f>
        <v>279.37199999999996</v>
      </c>
    </row>
    <row r="36" spans="1:5" s="58" customFormat="1" ht="55.2" x14ac:dyDescent="0.25">
      <c r="A36" s="59" t="s">
        <v>43</v>
      </c>
      <c r="B36" s="57" t="s">
        <v>36</v>
      </c>
      <c r="C36" s="57" t="s">
        <v>5</v>
      </c>
      <c r="D36" s="57">
        <v>0.23</v>
      </c>
      <c r="E36" s="60">
        <v>0</v>
      </c>
    </row>
    <row r="37" spans="1:5" s="58" customFormat="1" ht="41.4" x14ac:dyDescent="0.25">
      <c r="A37" s="59" t="s">
        <v>37</v>
      </c>
      <c r="B37" s="57" t="s">
        <v>38</v>
      </c>
      <c r="C37" s="57" t="s">
        <v>5</v>
      </c>
      <c r="D37" s="57">
        <v>0.36</v>
      </c>
      <c r="E37" s="60">
        <v>0</v>
      </c>
    </row>
    <row r="38" spans="1:5" s="58" customFormat="1" x14ac:dyDescent="0.25">
      <c r="A38" s="59" t="s">
        <v>29</v>
      </c>
      <c r="B38" s="57" t="s">
        <v>42</v>
      </c>
      <c r="C38" s="57" t="s">
        <v>5</v>
      </c>
      <c r="D38" s="57">
        <v>2.76</v>
      </c>
      <c r="E38" s="60">
        <f>D38*F26*G26</f>
        <v>19276.667999999998</v>
      </c>
    </row>
    <row r="39" spans="1:5" s="58" customFormat="1" ht="14.4" thickBot="1" x14ac:dyDescent="0.3">
      <c r="A39" s="62" t="s">
        <v>39</v>
      </c>
      <c r="B39" s="63" t="s">
        <v>42</v>
      </c>
      <c r="C39" s="63" t="s">
        <v>5</v>
      </c>
      <c r="D39" s="63">
        <v>3.2</v>
      </c>
      <c r="E39" s="64">
        <f>D39*F26*G26</f>
        <v>22349.760000000002</v>
      </c>
    </row>
    <row r="40" spans="1:5" s="58" customFormat="1" ht="14.4" thickBot="1" x14ac:dyDescent="0.3">
      <c r="A40" s="62" t="s">
        <v>60</v>
      </c>
      <c r="B40" s="63" t="s">
        <v>102</v>
      </c>
      <c r="C40" s="63" t="s">
        <v>62</v>
      </c>
      <c r="D40" s="63"/>
      <c r="E40" s="64">
        <v>5545.41</v>
      </c>
    </row>
    <row r="41" spans="1:5" s="58" customFormat="1" x14ac:dyDescent="0.25">
      <c r="A41" s="65" t="s">
        <v>103</v>
      </c>
      <c r="B41" s="66" t="s">
        <v>107</v>
      </c>
      <c r="C41" s="57" t="s">
        <v>59</v>
      </c>
      <c r="D41" s="67">
        <v>33</v>
      </c>
      <c r="E41" s="60">
        <f>D41*126.7</f>
        <v>4181.1000000000004</v>
      </c>
    </row>
    <row r="42" spans="1:5" s="58" customFormat="1" ht="27.6" x14ac:dyDescent="0.25">
      <c r="A42" s="68" t="s">
        <v>104</v>
      </c>
      <c r="B42" s="66" t="s">
        <v>108</v>
      </c>
      <c r="C42" s="57" t="s">
        <v>59</v>
      </c>
      <c r="D42" s="67">
        <v>4</v>
      </c>
      <c r="E42" s="60">
        <f t="shared" ref="E42" si="0">D42*126.7</f>
        <v>506.8</v>
      </c>
    </row>
    <row r="43" spans="1:5" s="58" customFormat="1" ht="27.6" x14ac:dyDescent="0.25">
      <c r="A43" s="65" t="s">
        <v>105</v>
      </c>
      <c r="B43" s="66" t="s">
        <v>109</v>
      </c>
      <c r="C43" s="57" t="s">
        <v>59</v>
      </c>
      <c r="D43" s="67">
        <v>1.5</v>
      </c>
      <c r="E43" s="60">
        <f>D43*126.7</f>
        <v>190.05</v>
      </c>
    </row>
    <row r="44" spans="1:5" s="58" customFormat="1" x14ac:dyDescent="0.25">
      <c r="A44" s="65" t="s">
        <v>106</v>
      </c>
      <c r="B44" s="66" t="s">
        <v>109</v>
      </c>
      <c r="C44" s="57" t="s">
        <v>59</v>
      </c>
      <c r="D44" s="67">
        <v>4</v>
      </c>
      <c r="E44" s="60">
        <f>D44*126.7</f>
        <v>506.8</v>
      </c>
    </row>
    <row r="45" spans="1:5" s="58" customFormat="1" x14ac:dyDescent="0.25">
      <c r="A45" s="59"/>
      <c r="B45" s="57"/>
      <c r="C45" s="57"/>
      <c r="D45" s="57"/>
      <c r="E45" s="60"/>
    </row>
    <row r="46" spans="1:5" s="19" customFormat="1" x14ac:dyDescent="0.25">
      <c r="A46" s="15" t="s">
        <v>44</v>
      </c>
      <c r="B46" s="16"/>
      <c r="C46" s="17"/>
      <c r="D46" s="17"/>
      <c r="E46" s="18">
        <f>SUM(E28:E45)</f>
        <v>112900.94000000002</v>
      </c>
    </row>
    <row r="47" spans="1:5" s="19" customFormat="1" x14ac:dyDescent="0.25">
      <c r="A47" s="45"/>
      <c r="B47" s="46"/>
      <c r="C47" s="47"/>
      <c r="D47" s="47"/>
      <c r="E47" s="48"/>
    </row>
    <row r="48" spans="1:5" ht="29.25" customHeight="1" x14ac:dyDescent="0.25">
      <c r="A48" s="94" t="s">
        <v>128</v>
      </c>
      <c r="B48" s="94"/>
      <c r="C48" s="94"/>
      <c r="D48" s="94"/>
      <c r="E48" s="94"/>
    </row>
    <row r="49" spans="1:8" ht="30.75" customHeight="1" x14ac:dyDescent="0.25">
      <c r="A49" s="94" t="s">
        <v>23</v>
      </c>
      <c r="B49" s="94"/>
      <c r="C49" s="94"/>
      <c r="D49" s="94"/>
      <c r="E49" s="94"/>
    </row>
    <row r="50" spans="1:8" x14ac:dyDescent="0.25">
      <c r="A50" s="94" t="s">
        <v>22</v>
      </c>
      <c r="B50" s="94"/>
      <c r="C50" s="94"/>
      <c r="D50" s="94"/>
      <c r="E50" s="94"/>
      <c r="F50" s="19"/>
      <c r="G50" s="19"/>
      <c r="H50" s="50"/>
    </row>
    <row r="51" spans="1:8" ht="32.25" customHeight="1" x14ac:dyDescent="0.25">
      <c r="A51" s="94" t="s">
        <v>66</v>
      </c>
      <c r="B51" s="94"/>
      <c r="C51" s="94"/>
      <c r="D51" s="94"/>
      <c r="E51" s="94"/>
    </row>
    <row r="52" spans="1:8" x14ac:dyDescent="0.25">
      <c r="A52" s="94" t="s">
        <v>20</v>
      </c>
      <c r="B52" s="94"/>
      <c r="C52" s="94"/>
      <c r="D52" s="94"/>
      <c r="E52" s="94"/>
    </row>
    <row r="53" spans="1:8" x14ac:dyDescent="0.25">
      <c r="A53" s="105" t="s">
        <v>6</v>
      </c>
      <c r="B53" s="105"/>
      <c r="C53" s="105"/>
      <c r="D53" s="105"/>
      <c r="E53" s="105"/>
    </row>
    <row r="54" spans="1:8" x14ac:dyDescent="0.25">
      <c r="A54" s="94" t="s">
        <v>20</v>
      </c>
      <c r="B54" s="94"/>
      <c r="C54" s="94"/>
      <c r="D54" s="94"/>
      <c r="E54" s="94"/>
    </row>
    <row r="55" spans="1:8" x14ac:dyDescent="0.25">
      <c r="A55" s="106" t="s">
        <v>63</v>
      </c>
      <c r="B55" s="106"/>
      <c r="C55" s="106"/>
      <c r="D55" s="106"/>
      <c r="E55" s="8"/>
    </row>
    <row r="56" spans="1:8" x14ac:dyDescent="0.25">
      <c r="B56" s="104" t="s">
        <v>21</v>
      </c>
      <c r="C56" s="104"/>
      <c r="D56" s="104"/>
      <c r="E56" s="9" t="s">
        <v>7</v>
      </c>
    </row>
    <row r="57" spans="1:8" x14ac:dyDescent="0.25">
      <c r="A57" s="70"/>
      <c r="B57" s="70"/>
      <c r="C57" s="70"/>
      <c r="D57" s="70"/>
      <c r="E57" s="70"/>
    </row>
    <row r="58" spans="1:8" x14ac:dyDescent="0.25">
      <c r="A58" s="106" t="s">
        <v>64</v>
      </c>
      <c r="B58" s="106"/>
      <c r="C58" s="106"/>
      <c r="D58" s="106"/>
      <c r="E58" s="8"/>
    </row>
    <row r="59" spans="1:8" x14ac:dyDescent="0.25">
      <c r="B59" s="104" t="s">
        <v>21</v>
      </c>
      <c r="C59" s="104"/>
      <c r="D59" s="104"/>
      <c r="E59" s="9" t="s">
        <v>7</v>
      </c>
    </row>
    <row r="61" spans="1:8" x14ac:dyDescent="0.25">
      <c r="A61" s="19" t="s">
        <v>79</v>
      </c>
    </row>
    <row r="62" spans="1:8" x14ac:dyDescent="0.25">
      <c r="A62" s="2" t="s">
        <v>80</v>
      </c>
      <c r="B62" s="53">
        <v>44412.9</v>
      </c>
    </row>
    <row r="63" spans="1:8" ht="15.6" x14ac:dyDescent="0.3">
      <c r="A63" s="54" t="s">
        <v>81</v>
      </c>
      <c r="B63" s="55">
        <v>401634.02</v>
      </c>
    </row>
    <row r="64" spans="1:8" x14ac:dyDescent="0.25">
      <c r="A64" s="2" t="s">
        <v>82</v>
      </c>
      <c r="B64" s="55">
        <v>394632.9</v>
      </c>
    </row>
    <row r="65" spans="1:2" x14ac:dyDescent="0.25">
      <c r="A65" s="2" t="s">
        <v>98</v>
      </c>
      <c r="B65" s="55">
        <v>8400</v>
      </c>
    </row>
    <row r="66" spans="1:2" x14ac:dyDescent="0.25">
      <c r="A66" s="2" t="s">
        <v>99</v>
      </c>
      <c r="B66" s="55">
        <f>108640.59+9803.93</f>
        <v>118444.51999999999</v>
      </c>
    </row>
    <row r="67" spans="1:2" x14ac:dyDescent="0.25">
      <c r="A67" s="56" t="s">
        <v>83</v>
      </c>
      <c r="B67" s="53">
        <f>(B62+B64+B65+B66)-('1 кв.'!E49+'2 кв.'!E49+'3 кв.'!E49+'4 кв'!E46)</f>
        <v>127629.60640000011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8:E48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5:D55"/>
    <mergeCell ref="B56:D56"/>
    <mergeCell ref="A58:D58"/>
    <mergeCell ref="B59:D59"/>
    <mergeCell ref="A49:E49"/>
    <mergeCell ref="A50:E50"/>
    <mergeCell ref="A51:E51"/>
    <mergeCell ref="A52:E52"/>
    <mergeCell ref="A53:E53"/>
    <mergeCell ref="A54:E5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view="pageBreakPreview" topLeftCell="A15" zoomScaleNormal="100" zoomScaleSheetLayoutView="100" workbookViewId="0">
      <selection activeCell="A27" sqref="A27:XFD27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5" ht="15.6" x14ac:dyDescent="0.3">
      <c r="A1" s="108" t="s">
        <v>110</v>
      </c>
      <c r="B1" s="108"/>
      <c r="C1" s="108"/>
      <c r="D1" s="71"/>
    </row>
    <row r="2" spans="1:5" ht="15.6" x14ac:dyDescent="0.3">
      <c r="A2" s="109" t="s">
        <v>111</v>
      </c>
      <c r="B2" s="109"/>
      <c r="C2" s="109"/>
      <c r="D2" s="54"/>
    </row>
    <row r="3" spans="1:5" ht="15.6" x14ac:dyDescent="0.3">
      <c r="A3" s="109" t="s">
        <v>112</v>
      </c>
      <c r="B3" s="109"/>
      <c r="C3" s="109"/>
      <c r="D3" s="54"/>
    </row>
    <row r="4" spans="1:5" ht="15.6" x14ac:dyDescent="0.3">
      <c r="A4" s="108" t="s">
        <v>126</v>
      </c>
      <c r="B4" s="108"/>
      <c r="C4" s="108"/>
      <c r="D4" s="71"/>
    </row>
    <row r="5" spans="1:5" ht="15.6" x14ac:dyDescent="0.3">
      <c r="A5" s="110"/>
      <c r="B5" s="110"/>
      <c r="C5" s="110"/>
      <c r="D5" s="1"/>
    </row>
    <row r="6" spans="1:5" ht="15.6" x14ac:dyDescent="0.3">
      <c r="A6" s="54"/>
      <c r="B6" s="2" t="s">
        <v>80</v>
      </c>
      <c r="C6" s="72">
        <f>'4 кв'!B62</f>
        <v>44412.9</v>
      </c>
      <c r="D6" s="73"/>
    </row>
    <row r="7" spans="1:5" ht="15.6" x14ac:dyDescent="0.3">
      <c r="A7" s="74" t="s">
        <v>113</v>
      </c>
      <c r="B7" s="54" t="s">
        <v>81</v>
      </c>
      <c r="C7" s="75">
        <f>'4 кв'!B63</f>
        <v>401634.02</v>
      </c>
      <c r="D7" s="76"/>
    </row>
    <row r="8" spans="1:5" ht="15.6" x14ac:dyDescent="0.3">
      <c r="A8" s="13"/>
      <c r="B8" s="2" t="s">
        <v>82</v>
      </c>
      <c r="C8" s="75">
        <f>'4 кв'!B64</f>
        <v>394632.9</v>
      </c>
      <c r="D8" s="76"/>
    </row>
    <row r="9" spans="1:5" ht="15.6" x14ac:dyDescent="0.3">
      <c r="A9" s="13"/>
      <c r="B9" s="2" t="s">
        <v>98</v>
      </c>
      <c r="C9" s="75">
        <f>'4 кв'!B65</f>
        <v>8400</v>
      </c>
      <c r="D9" s="76"/>
    </row>
    <row r="10" spans="1:5" ht="15.6" x14ac:dyDescent="0.3">
      <c r="A10" s="13"/>
      <c r="B10" s="2" t="s">
        <v>127</v>
      </c>
      <c r="C10" s="75">
        <f>'4 кв'!B66</f>
        <v>118444.51999999999</v>
      </c>
      <c r="D10" s="76"/>
    </row>
    <row r="11" spans="1:5" ht="15.6" x14ac:dyDescent="0.3">
      <c r="A11" s="13"/>
      <c r="B11" s="54" t="s">
        <v>114</v>
      </c>
      <c r="C11" s="77">
        <f>SUM(C8:C10)</f>
        <v>521477.42000000004</v>
      </c>
      <c r="D11" s="73"/>
    </row>
    <row r="12" spans="1:5" ht="15.6" x14ac:dyDescent="0.3">
      <c r="A12" s="1"/>
      <c r="B12" s="107"/>
      <c r="C12" s="107"/>
      <c r="D12" s="76"/>
    </row>
    <row r="13" spans="1:5" ht="15.6" x14ac:dyDescent="0.3">
      <c r="A13" s="78" t="s">
        <v>115</v>
      </c>
      <c r="B13" s="79" t="s">
        <v>60</v>
      </c>
      <c r="C13" s="75">
        <f>'1 кв.'!E47+'2 кв.'!E40+'3 кв.'!E40+'4 кв'!E40</f>
        <v>23159.64</v>
      </c>
      <c r="D13" s="76"/>
    </row>
    <row r="14" spans="1:5" ht="15.6" x14ac:dyDescent="0.3">
      <c r="A14" s="1"/>
      <c r="B14" s="79" t="s">
        <v>116</v>
      </c>
      <c r="C14" s="75">
        <f>E29+E35</f>
        <v>18767.809600000001</v>
      </c>
      <c r="D14" s="76"/>
      <c r="E14" s="80"/>
    </row>
    <row r="15" spans="1:5" ht="15.6" x14ac:dyDescent="0.3">
      <c r="B15" s="81" t="s">
        <v>4</v>
      </c>
      <c r="C15" s="75">
        <f>'1 кв.'!E28+'2 кв.'!E28+'3 кв.'!E28+'4 кв'!E28</f>
        <v>45817.008000000002</v>
      </c>
      <c r="D15" s="76"/>
    </row>
    <row r="16" spans="1:5" ht="15.6" x14ac:dyDescent="0.3">
      <c r="A16" s="78"/>
      <c r="B16" s="81" t="s">
        <v>25</v>
      </c>
      <c r="C16" s="75">
        <f>'1 кв.'!E29+'2 кв.'!E29+'3 кв.'!E29+'4 кв'!E29</f>
        <v>64115.873999999996</v>
      </c>
      <c r="D16" s="76"/>
    </row>
    <row r="17" spans="1:5" ht="15.6" x14ac:dyDescent="0.3">
      <c r="A17" s="78"/>
      <c r="B17" s="81" t="s">
        <v>31</v>
      </c>
      <c r="C17" s="75">
        <f>'1 кв.'!E30+'2 кв.'!E30+'3 кв.'!E30+'4 кв'!E30</f>
        <v>56991.887999999992</v>
      </c>
      <c r="D17" s="76"/>
    </row>
    <row r="18" spans="1:5" ht="15.6" x14ac:dyDescent="0.3">
      <c r="A18" s="78"/>
      <c r="B18" s="81" t="s">
        <v>32</v>
      </c>
      <c r="C18" s="75">
        <f>'1 кв.'!E31+'2 кв.'!E31+'3 кв.'!E31+'4 кв'!E31</f>
        <v>42953.445</v>
      </c>
      <c r="D18" s="76"/>
    </row>
    <row r="19" spans="1:5" ht="15.6" x14ac:dyDescent="0.3">
      <c r="A19" s="78"/>
      <c r="B19" s="81" t="s">
        <v>33</v>
      </c>
      <c r="C19" s="75">
        <f>'1 кв.'!E32+'2 кв.'!E32+'3 кв.'!E32+'4 кв'!E32</f>
        <v>17041.691999999999</v>
      </c>
      <c r="D19" s="76"/>
    </row>
    <row r="20" spans="1:5" ht="15.6" x14ac:dyDescent="0.3">
      <c r="A20" s="78"/>
      <c r="B20" s="81" t="s">
        <v>35</v>
      </c>
      <c r="C20" s="75">
        <f>'1 кв.'!E33+'2 кв.'!E33+'3 кв.'!E33+'4 кв'!E33</f>
        <v>4190.58</v>
      </c>
      <c r="D20" s="76"/>
    </row>
    <row r="21" spans="1:5" ht="15.6" x14ac:dyDescent="0.3">
      <c r="A21" s="78"/>
      <c r="B21" s="81" t="s">
        <v>117</v>
      </c>
      <c r="C21" s="75">
        <f>'1 кв.'!E34+'2 кв.'!E34+'3 кв.'!E34+'4 кв'!E34</f>
        <v>9917.7060000000001</v>
      </c>
      <c r="D21" s="76"/>
    </row>
    <row r="22" spans="1:5" ht="15.6" x14ac:dyDescent="0.3">
      <c r="A22" s="78"/>
      <c r="B22" s="81" t="s">
        <v>118</v>
      </c>
      <c r="C22" s="75">
        <f>'1 кв.'!E35+'2 кв.'!E35+'3 кв.'!E35+'4 кв'!E35</f>
        <v>1117.4879999999998</v>
      </c>
      <c r="D22" s="76"/>
    </row>
    <row r="23" spans="1:5" ht="15.6" x14ac:dyDescent="0.3">
      <c r="A23" s="78"/>
      <c r="B23" s="81" t="s">
        <v>119</v>
      </c>
      <c r="C23" s="75">
        <f>'1 кв.'!E36+'2 кв.'!E36+'3 кв.'!E36+'4 кв'!E36</f>
        <v>1860</v>
      </c>
      <c r="D23" s="76"/>
    </row>
    <row r="24" spans="1:5" ht="15.6" x14ac:dyDescent="0.3">
      <c r="A24" s="78"/>
      <c r="B24" s="81" t="s">
        <v>37</v>
      </c>
      <c r="C24" s="75">
        <f>'1 кв.'!E37+'2 кв.'!E37+'3 кв.'!E37+'4 кв'!E37</f>
        <v>0</v>
      </c>
      <c r="D24" s="76"/>
    </row>
    <row r="25" spans="1:5" ht="15.6" x14ac:dyDescent="0.3">
      <c r="A25" s="78"/>
      <c r="B25" s="81" t="s">
        <v>29</v>
      </c>
      <c r="C25" s="75">
        <f>'1 кв.'!E38+'2 кв.'!E38+'3 кв.'!E38+'4 кв'!E38</f>
        <v>62230.11299999999</v>
      </c>
      <c r="D25" s="76"/>
    </row>
    <row r="26" spans="1:5" ht="15.6" x14ac:dyDescent="0.3">
      <c r="A26" s="78"/>
      <c r="B26" s="81" t="s">
        <v>39</v>
      </c>
      <c r="C26" s="75">
        <f>'1 кв.'!E39+'2 кв.'!E39+'3 кв.'!E39+'4 кв'!E39</f>
        <v>90097.47</v>
      </c>
      <c r="D26" s="76"/>
    </row>
    <row r="27" spans="1:5" ht="15.6" x14ac:dyDescent="0.3">
      <c r="A27" s="1"/>
      <c r="B27" s="74" t="s">
        <v>120</v>
      </c>
      <c r="C27" s="72">
        <f>SUM(C13:C26)</f>
        <v>438260.71360000002</v>
      </c>
      <c r="D27" s="76"/>
      <c r="E27" s="80"/>
    </row>
    <row r="28" spans="1:5" ht="15.6" x14ac:dyDescent="0.3">
      <c r="A28" s="1"/>
      <c r="B28" s="82" t="s">
        <v>121</v>
      </c>
      <c r="C28" s="72">
        <f>C6+C11-C27</f>
        <v>127629.60640000005</v>
      </c>
      <c r="D28" s="76"/>
    </row>
    <row r="29" spans="1:5" s="85" customFormat="1" ht="15.6" x14ac:dyDescent="0.3">
      <c r="A29" s="12"/>
      <c r="B29" s="83" t="s">
        <v>122</v>
      </c>
      <c r="C29" s="3" t="s">
        <v>123</v>
      </c>
      <c r="D29" s="84"/>
      <c r="E29" s="85">
        <f>43.03*118.42</f>
        <v>5095.6126000000004</v>
      </c>
    </row>
    <row r="30" spans="1:5" ht="15.6" x14ac:dyDescent="0.3">
      <c r="A30" s="86" t="s">
        <v>57</v>
      </c>
      <c r="B30" s="20" t="s">
        <v>50</v>
      </c>
      <c r="C30" s="22">
        <v>3.2</v>
      </c>
      <c r="D30" s="76"/>
      <c r="E30" s="85"/>
    </row>
    <row r="31" spans="1:5" ht="28.2" x14ac:dyDescent="0.3">
      <c r="A31" s="86"/>
      <c r="B31" s="20" t="s">
        <v>51</v>
      </c>
      <c r="C31" s="22">
        <v>8</v>
      </c>
      <c r="D31" s="76"/>
      <c r="E31" s="85"/>
    </row>
    <row r="32" spans="1:5" ht="15.6" x14ac:dyDescent="0.3">
      <c r="A32" s="86"/>
      <c r="B32" s="20" t="s">
        <v>52</v>
      </c>
      <c r="C32" s="22">
        <v>0.5</v>
      </c>
      <c r="D32" s="76"/>
      <c r="E32" s="85"/>
    </row>
    <row r="33" spans="1:5" ht="15.6" x14ac:dyDescent="0.3">
      <c r="A33" s="86"/>
      <c r="B33" s="20" t="s">
        <v>53</v>
      </c>
      <c r="C33" s="22">
        <v>1</v>
      </c>
      <c r="D33" s="76"/>
      <c r="E33" s="85"/>
    </row>
    <row r="34" spans="1:5" ht="28.2" x14ac:dyDescent="0.3">
      <c r="A34" s="86" t="s">
        <v>58</v>
      </c>
      <c r="B34" s="20" t="s">
        <v>54</v>
      </c>
      <c r="C34" s="22">
        <v>8</v>
      </c>
      <c r="D34" s="76"/>
      <c r="E34" s="85"/>
    </row>
    <row r="35" spans="1:5" ht="15.6" x14ac:dyDescent="0.3">
      <c r="A35" s="86"/>
      <c r="B35" s="20" t="s">
        <v>55</v>
      </c>
      <c r="C35" s="22">
        <v>21.33</v>
      </c>
      <c r="D35" s="76"/>
      <c r="E35" s="85">
        <f>107.91*126.7</f>
        <v>13672.197</v>
      </c>
    </row>
    <row r="36" spans="1:5" ht="15.6" x14ac:dyDescent="0.3">
      <c r="A36" s="86"/>
      <c r="B36" s="20" t="s">
        <v>56</v>
      </c>
      <c r="C36" s="22">
        <v>1</v>
      </c>
      <c r="D36" s="76"/>
      <c r="E36" s="85"/>
    </row>
    <row r="37" spans="1:5" ht="15.6" x14ac:dyDescent="0.3">
      <c r="A37" s="86" t="s">
        <v>75</v>
      </c>
      <c r="B37" s="20" t="s">
        <v>69</v>
      </c>
      <c r="C37" s="22">
        <v>2</v>
      </c>
      <c r="D37" s="76"/>
      <c r="E37" s="85"/>
    </row>
    <row r="38" spans="1:5" ht="15.75" customHeight="1" x14ac:dyDescent="0.3">
      <c r="A38" s="86"/>
      <c r="B38" s="20" t="s">
        <v>70</v>
      </c>
      <c r="C38" s="22">
        <v>1</v>
      </c>
      <c r="D38" s="76"/>
      <c r="E38" s="85"/>
    </row>
    <row r="39" spans="1:5" ht="15.6" x14ac:dyDescent="0.3">
      <c r="A39" s="86"/>
      <c r="B39" s="21" t="s">
        <v>71</v>
      </c>
      <c r="C39" s="87">
        <v>8</v>
      </c>
      <c r="D39" s="76"/>
      <c r="E39" s="85"/>
    </row>
    <row r="40" spans="1:5" ht="15.6" x14ac:dyDescent="0.3">
      <c r="A40" s="86" t="s">
        <v>76</v>
      </c>
      <c r="B40" s="20" t="s">
        <v>72</v>
      </c>
      <c r="C40" s="22">
        <v>0.5</v>
      </c>
      <c r="D40" s="76"/>
      <c r="E40" s="85"/>
    </row>
    <row r="41" spans="1:5" ht="15.6" x14ac:dyDescent="0.3">
      <c r="A41" s="86" t="s">
        <v>77</v>
      </c>
      <c r="B41" s="49" t="s">
        <v>73</v>
      </c>
      <c r="C41" s="22">
        <v>16</v>
      </c>
      <c r="D41" s="76"/>
    </row>
    <row r="42" spans="1:5" ht="15.6" x14ac:dyDescent="0.3">
      <c r="A42" s="86"/>
      <c r="B42" s="20" t="s">
        <v>74</v>
      </c>
      <c r="C42" s="22">
        <v>3.25</v>
      </c>
      <c r="D42" s="76"/>
    </row>
    <row r="43" spans="1:5" ht="14.25" customHeight="1" x14ac:dyDescent="0.3">
      <c r="A43" s="86" t="s">
        <v>95</v>
      </c>
      <c r="B43" s="20" t="s">
        <v>88</v>
      </c>
      <c r="C43" s="22">
        <v>6</v>
      </c>
      <c r="D43" s="76"/>
    </row>
    <row r="44" spans="1:5" ht="14.25" customHeight="1" x14ac:dyDescent="0.3">
      <c r="A44" s="86" t="s">
        <v>96</v>
      </c>
      <c r="B44" s="20" t="s">
        <v>89</v>
      </c>
      <c r="C44" s="22">
        <v>8</v>
      </c>
      <c r="D44" s="76"/>
    </row>
    <row r="45" spans="1:5" ht="14.25" customHeight="1" x14ac:dyDescent="0.3">
      <c r="A45" s="86"/>
      <c r="B45" s="20" t="s">
        <v>90</v>
      </c>
      <c r="C45" s="22">
        <v>1</v>
      </c>
      <c r="D45" s="76"/>
    </row>
    <row r="46" spans="1:5" ht="14.25" customHeight="1" x14ac:dyDescent="0.3">
      <c r="A46" s="86"/>
      <c r="B46" s="20" t="s">
        <v>91</v>
      </c>
      <c r="C46" s="22">
        <v>13.66</v>
      </c>
      <c r="D46" s="76"/>
    </row>
    <row r="47" spans="1:5" ht="14.25" customHeight="1" x14ac:dyDescent="0.3">
      <c r="A47" s="86" t="s">
        <v>97</v>
      </c>
      <c r="B47" s="20" t="s">
        <v>92</v>
      </c>
      <c r="C47" s="22">
        <v>4</v>
      </c>
      <c r="D47" s="76"/>
    </row>
    <row r="48" spans="1:5" ht="14.25" customHeight="1" x14ac:dyDescent="0.3">
      <c r="A48" s="86"/>
      <c r="B48" s="20" t="s">
        <v>93</v>
      </c>
      <c r="C48" s="22">
        <v>1</v>
      </c>
      <c r="D48" s="76"/>
    </row>
    <row r="49" spans="1:4" ht="14.25" customHeight="1" x14ac:dyDescent="0.3">
      <c r="A49" s="86"/>
      <c r="B49" s="20" t="s">
        <v>94</v>
      </c>
      <c r="C49" s="22">
        <v>1</v>
      </c>
      <c r="D49" s="76"/>
    </row>
    <row r="50" spans="1:4" ht="14.25" customHeight="1" x14ac:dyDescent="0.3">
      <c r="A50" s="86" t="s">
        <v>107</v>
      </c>
      <c r="B50" s="20" t="s">
        <v>103</v>
      </c>
      <c r="C50" s="22">
        <v>33</v>
      </c>
      <c r="D50" s="76"/>
    </row>
    <row r="51" spans="1:4" ht="14.25" customHeight="1" x14ac:dyDescent="0.3">
      <c r="A51" s="86" t="s">
        <v>108</v>
      </c>
      <c r="B51" s="20" t="s">
        <v>104</v>
      </c>
      <c r="C51" s="22">
        <v>4</v>
      </c>
      <c r="D51" s="76"/>
    </row>
    <row r="52" spans="1:4" ht="15.6" x14ac:dyDescent="0.3">
      <c r="A52" s="86" t="s">
        <v>109</v>
      </c>
      <c r="B52" s="20" t="s">
        <v>105</v>
      </c>
      <c r="C52" s="22">
        <v>1.5</v>
      </c>
      <c r="D52" s="76"/>
    </row>
    <row r="53" spans="1:4" ht="15.6" x14ac:dyDescent="0.3">
      <c r="A53" s="86"/>
      <c r="B53" s="20" t="s">
        <v>106</v>
      </c>
      <c r="C53" s="22">
        <v>4</v>
      </c>
      <c r="D53" s="76"/>
    </row>
    <row r="54" spans="1:4" ht="15.6" x14ac:dyDescent="0.3">
      <c r="A54" s="86"/>
      <c r="B54" s="20"/>
      <c r="C54" s="22"/>
      <c r="D54" s="76"/>
    </row>
    <row r="55" spans="1:4" s="92" customFormat="1" ht="15.6" x14ac:dyDescent="0.3">
      <c r="A55" s="88"/>
      <c r="B55" s="89" t="s">
        <v>124</v>
      </c>
      <c r="C55" s="90">
        <f>SUM(C30:C54)</f>
        <v>150.94</v>
      </c>
      <c r="D55" s="91"/>
    </row>
    <row r="56" spans="1:4" ht="15.6" x14ac:dyDescent="0.3">
      <c r="A56" s="1"/>
      <c r="B56" s="74"/>
      <c r="C56" s="74"/>
      <c r="D56" s="76"/>
    </row>
    <row r="57" spans="1:4" ht="15.6" x14ac:dyDescent="0.3">
      <c r="A57" s="1"/>
      <c r="B57" s="74"/>
      <c r="C57" s="74"/>
      <c r="D57" s="76"/>
    </row>
    <row r="58" spans="1:4" ht="15.6" x14ac:dyDescent="0.3">
      <c r="A58" s="1"/>
      <c r="B58" s="74"/>
      <c r="C58" s="74"/>
      <c r="D58" s="76"/>
    </row>
    <row r="59" spans="1:4" ht="15.6" x14ac:dyDescent="0.3">
      <c r="A59" s="1"/>
      <c r="B59" s="74"/>
      <c r="C59" s="74"/>
      <c r="D59" s="76"/>
    </row>
    <row r="60" spans="1:4" ht="15.6" x14ac:dyDescent="0.3">
      <c r="A60" s="74" t="s">
        <v>125</v>
      </c>
      <c r="C60" s="74"/>
      <c r="D60" s="76"/>
    </row>
    <row r="61" spans="1:4" ht="15.6" x14ac:dyDescent="0.3">
      <c r="A61" s="1"/>
      <c r="B61" s="74"/>
      <c r="C61" s="74"/>
      <c r="D61" s="76"/>
    </row>
    <row r="62" spans="1:4" ht="15.6" x14ac:dyDescent="0.3">
      <c r="A62" s="1"/>
      <c r="B62" s="74"/>
      <c r="C62" s="74"/>
      <c r="D62" s="76"/>
    </row>
    <row r="63" spans="1:4" ht="15.6" x14ac:dyDescent="0.3">
      <c r="A63" s="1"/>
      <c r="B63" s="74"/>
      <c r="C63" s="74"/>
      <c r="D63" s="76"/>
    </row>
    <row r="64" spans="1:4" ht="15.6" x14ac:dyDescent="0.3">
      <c r="A64" s="1"/>
      <c r="B64" s="74"/>
      <c r="C64" s="74"/>
      <c r="D64" s="76"/>
    </row>
    <row r="65" spans="1:4" ht="15.6" x14ac:dyDescent="0.3">
      <c r="A65" s="1"/>
      <c r="B65" s="74"/>
      <c r="C65" s="74"/>
      <c r="D65" s="76"/>
    </row>
    <row r="66" spans="1:4" ht="15.6" x14ac:dyDescent="0.3">
      <c r="A66" s="1"/>
      <c r="B66" s="74"/>
      <c r="C66" s="74"/>
      <c r="D66" s="76"/>
    </row>
    <row r="67" spans="1:4" ht="15.6" x14ac:dyDescent="0.3">
      <c r="A67" s="1"/>
      <c r="B67" s="74"/>
      <c r="C67" s="74"/>
      <c r="D67" s="76"/>
    </row>
    <row r="68" spans="1:4" ht="15.6" x14ac:dyDescent="0.3">
      <c r="A68" s="1"/>
      <c r="B68" s="74"/>
      <c r="C68" s="74"/>
      <c r="D68" s="76"/>
    </row>
    <row r="69" spans="1:4" ht="15.6" x14ac:dyDescent="0.3">
      <c r="A69" s="1"/>
      <c r="B69" s="74"/>
      <c r="C69" s="74"/>
      <c r="D69" s="76"/>
    </row>
    <row r="70" spans="1:4" ht="15.6" x14ac:dyDescent="0.3">
      <c r="A70" s="1"/>
      <c r="B70" s="74"/>
      <c r="C70" s="74"/>
      <c r="D70" s="76"/>
    </row>
    <row r="71" spans="1:4" ht="15.6" x14ac:dyDescent="0.3">
      <c r="A71" s="1"/>
      <c r="B71" s="74"/>
      <c r="C71" s="74"/>
      <c r="D71" s="76"/>
    </row>
    <row r="72" spans="1:4" ht="15.6" x14ac:dyDescent="0.3">
      <c r="A72" s="1"/>
      <c r="B72" s="74"/>
      <c r="C72" s="74"/>
      <c r="D72" s="76"/>
    </row>
  </sheetData>
  <mergeCells count="6">
    <mergeCell ref="B12:C12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1 кв.</vt:lpstr>
      <vt:lpstr>2 кв.</vt:lpstr>
      <vt:lpstr>3 кв.</vt:lpstr>
      <vt:lpstr>4 кв</vt:lpstr>
      <vt:lpstr>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2017-03-14T11:18:59Z</dcterms:modified>
</cp:coreProperties>
</file>