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1 кв." sheetId="1" r:id="rId1"/>
    <sheet name="2 кв." sheetId="2" r:id="rId2"/>
    <sheet name="3 кв." sheetId="3" r:id="rId3"/>
    <sheet name="4 кв." sheetId="4" r:id="rId4"/>
    <sheet name="годовой отчет" sheetId="5" r:id="rId5"/>
  </sheets>
  <definedNames>
    <definedName name="_edn1" localSheetId="0">'1 кв.'!$A$84</definedName>
    <definedName name="_edn2" localSheetId="0">'1 кв.'!$A$86</definedName>
    <definedName name="_edn3" localSheetId="0">'1 кв.'!$A$87</definedName>
    <definedName name="_edn4" localSheetId="0">'1 кв.'!$A$88</definedName>
    <definedName name="_ednref1" localSheetId="0">'1 кв.'!#REF!</definedName>
    <definedName name="_ednref2" localSheetId="0">'1 кв.'!$A$57</definedName>
    <definedName name="_ednref3" localSheetId="0">'1 кв.'!$D$56</definedName>
    <definedName name="_ednref4" localSheetId="0">'1 кв.'!$D$57</definedName>
    <definedName name="_xlnm.Print_Area" localSheetId="0">'1 кв.'!$A$1:$E$56</definedName>
    <definedName name="_xlnm.Print_Area" localSheetId="1">'2 кв.'!$A$1:$E$62</definedName>
    <definedName name="_xlnm.Print_Area" localSheetId="2">'3 кв.'!$A$1:$E$61</definedName>
    <definedName name="_xlnm.Print_Area" localSheetId="3">'4 кв.'!$A$1:$E$61</definedName>
    <definedName name="_xlnm.Print_Area" localSheetId="4">'годовой отчет'!$A$1:$C$35</definedName>
  </definedNames>
  <calcPr calcId="145621"/>
</workbook>
</file>

<file path=xl/calcChain.xml><?xml version="1.0" encoding="utf-8"?>
<calcChain xmlns="http://schemas.openxmlformats.org/spreadsheetml/2006/main">
  <c r="E40" i="4" l="1"/>
  <c r="C17" i="5" l="1"/>
  <c r="C18" i="5"/>
  <c r="C19" i="5"/>
  <c r="C20" i="5"/>
  <c r="C21" i="5"/>
  <c r="C22" i="5"/>
  <c r="C15" i="5"/>
  <c r="C16" i="5"/>
  <c r="C14" i="5"/>
  <c r="C13" i="5"/>
  <c r="E28" i="5"/>
  <c r="E27" i="5"/>
  <c r="C33" i="5"/>
  <c r="C12" i="5"/>
  <c r="C23" i="5" s="1"/>
  <c r="C9" i="5"/>
  <c r="C8" i="5"/>
  <c r="C10" i="5" s="1"/>
  <c r="C7" i="5"/>
  <c r="C6" i="5"/>
  <c r="C24" i="5" l="1"/>
  <c r="E38" i="4"/>
  <c r="E36" i="4"/>
  <c r="E35" i="4"/>
  <c r="E33" i="4"/>
  <c r="E32" i="4"/>
  <c r="E31" i="4"/>
  <c r="E30" i="4"/>
  <c r="E29" i="4"/>
  <c r="E28" i="4"/>
  <c r="B61" i="4" s="1"/>
  <c r="B61" i="3" l="1"/>
  <c r="E40" i="3"/>
  <c r="E38" i="3" l="1"/>
  <c r="E36" i="3" l="1"/>
  <c r="E35" i="3"/>
  <c r="E33" i="3"/>
  <c r="E32" i="3"/>
  <c r="E31" i="3"/>
  <c r="E30" i="3"/>
  <c r="E29" i="3"/>
  <c r="E28" i="3"/>
  <c r="E37" i="2" l="1"/>
  <c r="E41" i="2" l="1"/>
  <c r="B61" i="2" s="1"/>
  <c r="E39" i="2"/>
  <c r="E38" i="2"/>
  <c r="E36" i="2"/>
  <c r="E35" i="2"/>
  <c r="E33" i="2"/>
  <c r="E32" i="2"/>
  <c r="E31" i="2"/>
  <c r="E30" i="2"/>
  <c r="E29" i="2"/>
  <c r="E28" i="2"/>
  <c r="E38" i="1" l="1"/>
  <c r="E37" i="1"/>
  <c r="E42" i="1" l="1"/>
  <c r="E31" i="1"/>
  <c r="E30" i="1" l="1"/>
  <c r="E29" i="1"/>
  <c r="E28" i="1"/>
  <c r="E36" i="1" l="1"/>
  <c r="E35" i="1"/>
  <c r="E32" i="1"/>
  <c r="E33" i="1" l="1"/>
</calcChain>
</file>

<file path=xl/sharedStrings.xml><?xml version="1.0" encoding="utf-8"?>
<sst xmlns="http://schemas.openxmlformats.org/spreadsheetml/2006/main" count="342" uniqueCount="101">
  <si>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</si>
  <si>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</si>
  <si>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</si>
  <si>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</si>
  <si>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Аварийно-диспетчерская служба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</si>
  <si>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</si>
  <si>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</si>
  <si>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</si>
  <si>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</si>
  <si>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</si>
  <si>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</si>
  <si>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</si>
  <si>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</si>
  <si>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</si>
  <si>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</si>
  <si>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>"31" 03  2016 г.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</si>
  <si>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</si>
  <si>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</si>
  <si>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</si>
  <si>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</si>
  <si>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</si>
  <si>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</si>
  <si>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</si>
  <si>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</si>
  <si>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в течение 1 часа после получения заявки диспетчером</t>
  </si>
  <si>
    <t>Вывоз ТБО</t>
  </si>
  <si>
    <t>вывоз ТБО осуществляется ежедневно, КГО – 2 раза в неделю</t>
  </si>
  <si>
    <t>Обслуживание внутренних газопроводов дома</t>
  </si>
  <si>
    <t>Осмотр конструкций здания, инженерных сетей, ППР, плановая подготовка к осенне-зимнему периоду</t>
  </si>
  <si>
    <t>Общепроизводственные расходы</t>
  </si>
  <si>
    <t>определена приложением № 9 к договору №9 от 01.04.2015 г.</t>
  </si>
  <si>
    <t>ежеквартально</t>
  </si>
  <si>
    <t>Расходы по управлению МКД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</si>
  <si>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</si>
  <si>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</si>
  <si>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</si>
  <si>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Санитарное содержание придомовой территории дома</t>
  </si>
  <si>
    <t>Периодическая проверка технического состояния вентиляционных каналов, дымоходов</t>
  </si>
  <si>
    <t>г. Россошь, ул. Комсомольская, д. 17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</si>
  <si>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Ходарева Андрея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</si>
  <si>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35 от 05.05.2015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</si>
  <si>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№35  от   01.05.2015 г.</t>
    </r>
  </si>
  <si>
    <t>Обслуживание ОПУ ПЭ</t>
  </si>
  <si>
    <t>Согласно регламента</t>
  </si>
  <si>
    <t>Итого: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</si>
  <si>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</si>
  <si>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Замена эл.счетчика 3-х фазного (кв.14)</t>
  </si>
  <si>
    <t>Засыпка ямы песком (кв.14)</t>
  </si>
  <si>
    <t>февраль</t>
  </si>
  <si>
    <t>ч/час</t>
  </si>
  <si>
    <t>Стоимость материалов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</si>
  <si>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</si>
  <si>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Ходарева А.В.</t>
    </r>
  </si>
  <si>
    <t>1 квартал</t>
  </si>
  <si>
    <t>руб.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</si>
  <si>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пять тысяч сто семь  ( прописью) рублей 59 копеек.</t>
    </r>
  </si>
  <si>
    <t>Настоящий Акт составлен в 2-х экземплярах, имеющий одинаковую юридическую силу, по одному для каждой Стороны.</t>
  </si>
  <si>
    <t>"30" 06  2016 г.</t>
  </si>
  <si>
    <t xml:space="preserve">определена приложением № 4 к договору </t>
  </si>
  <si>
    <t>2 квартал</t>
  </si>
  <si>
    <t>валка и распиловка упавшего дерева, вывоз мусора</t>
  </si>
  <si>
    <t>Погрузка веток из палисадника (кв.14)</t>
  </si>
  <si>
    <t>апрель</t>
  </si>
  <si>
    <t>июнь</t>
  </si>
  <si>
    <t>Информация для собственников:</t>
  </si>
  <si>
    <t>Остаток на начало года</t>
  </si>
  <si>
    <t xml:space="preserve">Предъявлено населению </t>
  </si>
  <si>
    <t>в т.ч. Оплачено</t>
  </si>
  <si>
    <t xml:space="preserve">Итого остаток на конец квартала 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</si>
  <si>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шесть тысяч девятьсот девяносто восемь (прописью) рублей 78 копеек.</t>
    </r>
  </si>
  <si>
    <t>"30" 09  2016 г.</t>
  </si>
  <si>
    <t>3 квартал</t>
  </si>
  <si>
    <t>Устройство отмостки перед входом в подъезды (кв.14)</t>
  </si>
  <si>
    <t>июль</t>
  </si>
  <si>
    <t>в т.ч. Оплачено рем.и содерж.</t>
  </si>
  <si>
    <t>интернет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</si>
  <si>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тысяч восемьсот шесть (прописью) рублей 03 копейки.</t>
    </r>
  </si>
  <si>
    <t>"31" 12  2016 г.</t>
  </si>
  <si>
    <t>4 квартал</t>
  </si>
  <si>
    <t>Установка замка 2 шт.</t>
  </si>
  <si>
    <t>декабрь</t>
  </si>
  <si>
    <t>ОТЧЕТ</t>
  </si>
  <si>
    <t>О ВЫПОЛНЕННЫХ РАБОТАХ И ДВИЖЕНИИ  СРЕДСТВ</t>
  </si>
  <si>
    <t xml:space="preserve">НА ЛИЦЕВОМ СЧЕТЕ  ЗА 2016 год </t>
  </si>
  <si>
    <t xml:space="preserve">Доход: </t>
  </si>
  <si>
    <t>Итого доходов:</t>
  </si>
  <si>
    <t>Расходы:</t>
  </si>
  <si>
    <t>Затраты по выполненным работам</t>
  </si>
  <si>
    <t>Санитарное содержание придомовой территории</t>
  </si>
  <si>
    <t>Осмотр</t>
  </si>
  <si>
    <t>Обслуживание ВДГО</t>
  </si>
  <si>
    <t>Проверка ВДПО</t>
  </si>
  <si>
    <t>Итого расходов</t>
  </si>
  <si>
    <t>Остаток средств</t>
  </si>
  <si>
    <t>Наименование работ</t>
  </si>
  <si>
    <t>трудозатр ч-час</t>
  </si>
  <si>
    <t>ИТОГО</t>
  </si>
  <si>
    <t>Составил: инженер ПТО ____________________ Филиппенко Ю.А.</t>
  </si>
  <si>
    <t>по ж.д. ул. Комсомольская, д. 17</t>
  </si>
  <si>
    <t xml:space="preserve">           2. Всего за период с "01" 10 2016 г. по "31" 12 2016 г. выполнено работ (оказано услуг) на общую сумму тридцать восемь тысяч четыреста пятнадцать рублей 93 копейки.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</si>
  <si>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01.04.2016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</si>
</sst>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9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3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4" fillId="0" borderId="0" xfId="0" applyFont="1" applyAlignment="1"/>
    <xf numFmtId="4" fontId="14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applyNumberFormat="1" applyFont="1"/>
    <xf numFmtId="164" fontId="9" fillId="0" borderId="0" xfId="0" applyNumberFormat="1" applyFont="1" applyAlignment="1">
      <alignment horizontal="right"/>
    </xf>
    <xf numFmtId="0" fontId="3" fillId="0" borderId="0" xfId="0" applyFont="1" applyBorder="1"/>
    <xf numFmtId="49" fontId="12" fillId="0" borderId="0" xfId="0" applyNumberFormat="1" applyFont="1" applyBorder="1" applyAlignment="1">
      <alignment wrapText="1"/>
    </xf>
    <xf numFmtId="43" fontId="0" fillId="0" borderId="0" xfId="0" applyNumberFormat="1"/>
    <xf numFmtId="49" fontId="4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2" fillId="0" borderId="9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2" fillId="0" borderId="10" xfId="0" applyFont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 applyAlignment="1"/>
    <xf numFmtId="0" fontId="12" fillId="0" borderId="10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" fontId="8" fillId="0" borderId="0" xfId="0" applyNumberFormat="1" applyFont="1"/>
    <xf numFmtId="0" fontId="16" fillId="0" borderId="0" xfId="0" applyFont="1"/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3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5" zoomScaleNormal="100" zoomScaleSheetLayoutView="100" workbookViewId="0">
      <selection activeCell="A43" sqref="A1:XFD104857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8" t="s">
        <v>12</v>
      </c>
      <c r="B1" s="78"/>
      <c r="C1" s="78"/>
      <c r="D1" s="78"/>
      <c r="E1" s="78"/>
    </row>
    <row r="2" spans="1:5" ht="32.25" customHeight="1" x14ac:dyDescent="0.25">
      <c r="A2" s="76" t="s">
        <v>13</v>
      </c>
      <c r="B2" s="77"/>
      <c r="C2" s="77"/>
      <c r="D2" s="77"/>
      <c r="E2" s="77"/>
    </row>
    <row r="3" spans="1:5" x14ac:dyDescent="0.25">
      <c r="A3" s="5"/>
      <c r="B3" s="4"/>
      <c r="C3" s="4"/>
      <c r="D3" s="4"/>
      <c r="E3" s="4"/>
    </row>
    <row r="4" spans="1:5" s="1" customFormat="1" ht="17.25" customHeight="1" x14ac:dyDescent="0.25">
      <c r="A4" s="7" t="s">
        <v>14</v>
      </c>
      <c r="B4" s="13"/>
      <c r="C4" s="13"/>
      <c r="D4" s="80" t="s">
        <v>15</v>
      </c>
      <c r="E4" s="80"/>
    </row>
    <row r="5" spans="1:5" ht="8.25" customHeight="1" x14ac:dyDescent="0.25">
      <c r="A5" s="5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9" t="s">
        <v>38</v>
      </c>
      <c r="B7" s="79"/>
      <c r="C7" s="79"/>
      <c r="D7" s="79"/>
      <c r="E7" s="79"/>
    </row>
    <row r="8" spans="1:5" x14ac:dyDescent="0.25">
      <c r="A8" s="75" t="s">
        <v>1</v>
      </c>
      <c r="B8" s="75"/>
      <c r="C8" s="75"/>
      <c r="D8" s="75"/>
      <c r="E8" s="75"/>
    </row>
    <row r="9" spans="1:5" ht="7.5" customHeight="1" x14ac:dyDescent="0.25">
      <c r="A9" s="72"/>
      <c r="B9" s="72"/>
      <c r="C9" s="72"/>
      <c r="D9" s="72"/>
      <c r="E9" s="72"/>
    </row>
    <row r="10" spans="1:5" x14ac:dyDescent="0.25">
      <c r="A10" s="68" t="s">
        <v>39</v>
      </c>
      <c r="B10" s="68"/>
      <c r="C10" s="68"/>
      <c r="D10" s="68"/>
      <c r="E10" s="68"/>
    </row>
    <row r="11" spans="1:5" ht="22.5" customHeight="1" x14ac:dyDescent="0.25">
      <c r="A11" s="73" t="s">
        <v>16</v>
      </c>
      <c r="B11" s="74"/>
      <c r="C11" s="74"/>
      <c r="D11" s="74"/>
      <c r="E11" s="74"/>
    </row>
    <row r="12" spans="1:5" ht="9" customHeight="1" x14ac:dyDescent="0.25">
      <c r="A12" s="72"/>
      <c r="B12" s="72"/>
      <c r="C12" s="72"/>
      <c r="D12" s="72"/>
      <c r="E12" s="72"/>
    </row>
    <row r="13" spans="1:5" ht="30.75" customHeight="1" x14ac:dyDescent="0.25">
      <c r="A13" s="68" t="s">
        <v>40</v>
      </c>
      <c r="B13" s="68"/>
      <c r="C13" s="68"/>
      <c r="D13" s="68"/>
      <c r="E13" s="68"/>
    </row>
    <row r="14" spans="1:5" x14ac:dyDescent="0.25">
      <c r="A14" s="75" t="s">
        <v>17</v>
      </c>
      <c r="B14" s="72"/>
      <c r="C14" s="72"/>
      <c r="D14" s="72"/>
      <c r="E14" s="72"/>
    </row>
    <row r="15" spans="1:5" x14ac:dyDescent="0.25">
      <c r="A15" s="72"/>
      <c r="B15" s="72"/>
      <c r="C15" s="72"/>
      <c r="D15" s="72"/>
      <c r="E15" s="72"/>
    </row>
    <row r="16" spans="1:5" x14ac:dyDescent="0.25">
      <c r="A16" s="68" t="s">
        <v>34</v>
      </c>
      <c r="B16" s="68"/>
      <c r="C16" s="68"/>
      <c r="D16" s="68"/>
      <c r="E16" s="68"/>
    </row>
    <row r="17" spans="1:7" ht="11.25" customHeight="1" x14ac:dyDescent="0.25">
      <c r="A17" s="75" t="s">
        <v>2</v>
      </c>
      <c r="B17" s="72"/>
      <c r="C17" s="72"/>
      <c r="D17" s="72"/>
      <c r="E17" s="72"/>
    </row>
    <row r="18" spans="1:7" ht="11.25" customHeight="1" x14ac:dyDescent="0.25">
      <c r="A18" s="6"/>
      <c r="B18" s="5"/>
      <c r="C18" s="5"/>
      <c r="D18" s="5"/>
      <c r="E18" s="5"/>
    </row>
    <row r="19" spans="1:7" x14ac:dyDescent="0.25">
      <c r="A19" s="68" t="s">
        <v>33</v>
      </c>
      <c r="B19" s="68"/>
      <c r="C19" s="68"/>
      <c r="D19" s="68"/>
      <c r="E19" s="68"/>
    </row>
    <row r="20" spans="1:7" ht="10.5" customHeight="1" x14ac:dyDescent="0.25">
      <c r="A20" s="75" t="s">
        <v>18</v>
      </c>
      <c r="B20" s="72"/>
      <c r="C20" s="72"/>
      <c r="D20" s="72"/>
      <c r="E20" s="72"/>
    </row>
    <row r="21" spans="1:7" x14ac:dyDescent="0.25">
      <c r="A21" s="72"/>
      <c r="B21" s="72"/>
      <c r="C21" s="72"/>
      <c r="D21" s="72"/>
      <c r="E21" s="72"/>
    </row>
    <row r="22" spans="1:7" ht="30.75" customHeight="1" x14ac:dyDescent="0.25">
      <c r="A22" s="68" t="s">
        <v>19</v>
      </c>
      <c r="B22" s="68"/>
      <c r="C22" s="68"/>
      <c r="D22" s="68"/>
      <c r="E22" s="68"/>
    </row>
    <row r="23" spans="1:7" x14ac:dyDescent="0.25">
      <c r="A23" s="72"/>
      <c r="B23" s="72"/>
      <c r="C23" s="72"/>
      <c r="D23" s="72"/>
      <c r="E23" s="72"/>
    </row>
    <row r="24" spans="1:7" ht="63.75" customHeight="1" x14ac:dyDescent="0.25">
      <c r="A24" s="68" t="s">
        <v>41</v>
      </c>
      <c r="B24" s="68"/>
      <c r="C24" s="68"/>
      <c r="D24" s="68"/>
      <c r="E24" s="68"/>
    </row>
    <row r="25" spans="1:7" ht="33.75" customHeight="1" x14ac:dyDescent="0.25">
      <c r="A25" s="71" t="s">
        <v>45</v>
      </c>
      <c r="B25" s="71"/>
      <c r="C25" s="71"/>
      <c r="D25" s="71"/>
      <c r="E25" s="71"/>
    </row>
    <row r="26" spans="1:7" x14ac:dyDescent="0.25">
      <c r="A26" s="71"/>
      <c r="B26" s="71"/>
      <c r="C26" s="71"/>
      <c r="D26" s="71"/>
      <c r="E26" s="71"/>
      <c r="F26" s="2">
        <v>911.4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1.94</v>
      </c>
      <c r="E28" s="11">
        <f>D28*F26*G26</f>
        <v>5304.348</v>
      </c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2.25</v>
      </c>
      <c r="E29" s="11">
        <f>D29*F26*G26</f>
        <v>6151.9500000000007</v>
      </c>
    </row>
    <row r="30" spans="1:7" ht="51" x14ac:dyDescent="0.25">
      <c r="A30" s="10" t="s">
        <v>36</v>
      </c>
      <c r="B30" s="12" t="s">
        <v>30</v>
      </c>
      <c r="C30" s="3" t="s">
        <v>5</v>
      </c>
      <c r="D30" s="3">
        <v>2.0099999999999998</v>
      </c>
      <c r="E30" s="11">
        <f>D30*F26*G26</f>
        <v>5495.7419999999993</v>
      </c>
    </row>
    <row r="31" spans="1:7" x14ac:dyDescent="0.25">
      <c r="A31" s="10" t="s">
        <v>42</v>
      </c>
      <c r="B31" s="14" t="s">
        <v>43</v>
      </c>
      <c r="C31" s="3" t="s">
        <v>5</v>
      </c>
      <c r="D31" s="3">
        <v>0.61</v>
      </c>
      <c r="E31" s="11">
        <f>D31*F26*G26</f>
        <v>1667.8619999999999</v>
      </c>
    </row>
    <row r="32" spans="1:7" ht="60" x14ac:dyDescent="0.25">
      <c r="A32" s="10" t="s">
        <v>28</v>
      </c>
      <c r="B32" s="12" t="s">
        <v>30</v>
      </c>
      <c r="C32" s="3" t="s">
        <v>5</v>
      </c>
      <c r="D32" s="3">
        <v>0.55000000000000004</v>
      </c>
      <c r="E32" s="11">
        <f>D32*F26*G26</f>
        <v>1503.8100000000002</v>
      </c>
    </row>
    <row r="33" spans="1:6" ht="51" x14ac:dyDescent="0.25">
      <c r="A33" s="10" t="s">
        <v>27</v>
      </c>
      <c r="B33" s="12" t="s">
        <v>30</v>
      </c>
      <c r="C33" s="3" t="s">
        <v>5</v>
      </c>
      <c r="D33" s="3">
        <v>0.1</v>
      </c>
      <c r="E33" s="11">
        <f>D33*F26*G26</f>
        <v>273.42</v>
      </c>
    </row>
    <row r="34" spans="1:6" ht="60" x14ac:dyDescent="0.25">
      <c r="A34" s="10" t="s">
        <v>37</v>
      </c>
      <c r="B34" s="12" t="s">
        <v>31</v>
      </c>
      <c r="C34" s="3" t="s">
        <v>5</v>
      </c>
      <c r="D34" s="3">
        <v>1.06</v>
      </c>
      <c r="E34" s="11">
        <v>3960</v>
      </c>
    </row>
    <row r="35" spans="1:6" x14ac:dyDescent="0.25">
      <c r="A35" s="10" t="s">
        <v>29</v>
      </c>
      <c r="B35" s="12" t="s">
        <v>35</v>
      </c>
      <c r="C35" s="3" t="s">
        <v>5</v>
      </c>
      <c r="D35" s="3">
        <v>0.63</v>
      </c>
      <c r="E35" s="11">
        <f>D35*F26*G26</f>
        <v>1722.546</v>
      </c>
    </row>
    <row r="36" spans="1:6" ht="15.75" thickBot="1" x14ac:dyDescent="0.3">
      <c r="A36" s="23" t="s">
        <v>32</v>
      </c>
      <c r="B36" s="24" t="s">
        <v>35</v>
      </c>
      <c r="C36" s="25" t="s">
        <v>5</v>
      </c>
      <c r="D36" s="25">
        <v>3.3</v>
      </c>
      <c r="E36" s="26">
        <f>D36*F26*G26</f>
        <v>9022.86</v>
      </c>
    </row>
    <row r="37" spans="1:6" ht="30" x14ac:dyDescent="0.25">
      <c r="A37" s="20" t="s">
        <v>46</v>
      </c>
      <c r="B37" s="29" t="s">
        <v>48</v>
      </c>
      <c r="C37" s="21" t="s">
        <v>49</v>
      </c>
      <c r="D37" s="21">
        <v>4</v>
      </c>
      <c r="E37" s="22">
        <f>D37*F37</f>
        <v>473.68</v>
      </c>
      <c r="F37" s="2">
        <v>118.42</v>
      </c>
    </row>
    <row r="38" spans="1:6" ht="15.75" thickBot="1" x14ac:dyDescent="0.3">
      <c r="A38" s="23" t="s">
        <v>47</v>
      </c>
      <c r="B38" s="28" t="s">
        <v>48</v>
      </c>
      <c r="C38" s="25" t="s">
        <v>49</v>
      </c>
      <c r="D38" s="25">
        <v>2</v>
      </c>
      <c r="E38" s="26">
        <f>D38*F37</f>
        <v>236.84</v>
      </c>
    </row>
    <row r="39" spans="1:6" x14ac:dyDescent="0.25">
      <c r="A39" s="20" t="s">
        <v>50</v>
      </c>
      <c r="B39" s="27" t="s">
        <v>53</v>
      </c>
      <c r="C39" s="21" t="s">
        <v>54</v>
      </c>
      <c r="D39" s="21"/>
      <c r="E39" s="22">
        <v>9294.5300000000007</v>
      </c>
    </row>
    <row r="40" spans="1:6" x14ac:dyDescent="0.25">
      <c r="A40" s="10"/>
      <c r="B40" s="12"/>
      <c r="C40" s="3"/>
      <c r="D40" s="3"/>
      <c r="E40" s="11"/>
    </row>
    <row r="41" spans="1:6" x14ac:dyDescent="0.25">
      <c r="A41" s="10"/>
      <c r="B41" s="12"/>
      <c r="C41" s="3"/>
      <c r="D41" s="3"/>
      <c r="E41" s="11"/>
    </row>
    <row r="42" spans="1:6" s="19" customFormat="1" ht="14.25" x14ac:dyDescent="0.2">
      <c r="A42" s="15" t="s">
        <v>44</v>
      </c>
      <c r="B42" s="16"/>
      <c r="C42" s="17"/>
      <c r="D42" s="17"/>
      <c r="E42" s="18">
        <f>SUM(E28:E41)</f>
        <v>45107.587999999996</v>
      </c>
    </row>
    <row r="44" spans="1:6" ht="42.75" customHeight="1" x14ac:dyDescent="0.25">
      <c r="A44" s="68" t="s">
        <v>55</v>
      </c>
      <c r="B44" s="68"/>
      <c r="C44" s="68"/>
      <c r="D44" s="68"/>
      <c r="E44" s="68"/>
    </row>
    <row r="45" spans="1:6" ht="30" customHeight="1" x14ac:dyDescent="0.25">
      <c r="A45" s="68" t="s">
        <v>23</v>
      </c>
      <c r="B45" s="68"/>
      <c r="C45" s="68"/>
      <c r="D45" s="68"/>
      <c r="E45" s="68"/>
    </row>
    <row r="46" spans="1:6" x14ac:dyDescent="0.25">
      <c r="A46" s="68" t="s">
        <v>22</v>
      </c>
      <c r="B46" s="68"/>
      <c r="C46" s="68"/>
      <c r="D46" s="68"/>
      <c r="E46" s="68"/>
    </row>
    <row r="47" spans="1:6" ht="31.5" customHeight="1" x14ac:dyDescent="0.25">
      <c r="A47" s="68" t="s">
        <v>56</v>
      </c>
      <c r="B47" s="68"/>
      <c r="C47" s="68"/>
      <c r="D47" s="68"/>
      <c r="E47" s="68"/>
    </row>
    <row r="48" spans="1:6" x14ac:dyDescent="0.25">
      <c r="A48" s="68" t="s">
        <v>20</v>
      </c>
      <c r="B48" s="68"/>
      <c r="C48" s="68"/>
      <c r="D48" s="68"/>
      <c r="E48" s="68"/>
    </row>
    <row r="49" spans="1:5" x14ac:dyDescent="0.25">
      <c r="A49" s="69" t="s">
        <v>6</v>
      </c>
      <c r="B49" s="69"/>
      <c r="C49" s="69"/>
      <c r="D49" s="69"/>
      <c r="E49" s="69"/>
    </row>
    <row r="50" spans="1:5" x14ac:dyDescent="0.25">
      <c r="A50" s="68" t="s">
        <v>20</v>
      </c>
      <c r="B50" s="68"/>
      <c r="C50" s="68"/>
      <c r="D50" s="68"/>
      <c r="E50" s="68"/>
    </row>
    <row r="51" spans="1:5" ht="15" customHeight="1" x14ac:dyDescent="0.25">
      <c r="A51" s="70" t="s">
        <v>51</v>
      </c>
      <c r="B51" s="70"/>
      <c r="C51" s="70"/>
      <c r="D51" s="70"/>
      <c r="E51" s="8"/>
    </row>
    <row r="52" spans="1:5" ht="11.25" customHeight="1" x14ac:dyDescent="0.25">
      <c r="B52" s="66" t="s">
        <v>21</v>
      </c>
      <c r="C52" s="66"/>
      <c r="D52" s="66"/>
      <c r="E52" s="9" t="s">
        <v>7</v>
      </c>
    </row>
    <row r="53" spans="1:5" x14ac:dyDescent="0.25">
      <c r="A53" s="6"/>
      <c r="B53" s="6"/>
      <c r="C53" s="6"/>
      <c r="D53" s="6"/>
      <c r="E53" s="6"/>
    </row>
    <row r="54" spans="1:5" x14ac:dyDescent="0.25">
      <c r="A54" s="70" t="s">
        <v>52</v>
      </c>
      <c r="B54" s="70"/>
      <c r="C54" s="70"/>
      <c r="D54" s="70"/>
      <c r="E54" s="8"/>
    </row>
    <row r="55" spans="1:5" ht="11.25" customHeight="1" x14ac:dyDescent="0.25">
      <c r="B55" s="67" t="s">
        <v>21</v>
      </c>
      <c r="C55" s="67"/>
      <c r="D55" s="67"/>
      <c r="E55" s="9" t="s">
        <v>7</v>
      </c>
    </row>
  </sheetData>
  <mergeCells count="34">
    <mergeCell ref="A9:E9"/>
    <mergeCell ref="A10:E10"/>
    <mergeCell ref="A2:E2"/>
    <mergeCell ref="A1:E1"/>
    <mergeCell ref="A6:E6"/>
    <mergeCell ref="A7:E7"/>
    <mergeCell ref="A8:E8"/>
    <mergeCell ref="D4:E4"/>
    <mergeCell ref="A23:E23"/>
    <mergeCell ref="A11:E11"/>
    <mergeCell ref="A12:E12"/>
    <mergeCell ref="A13:E13"/>
    <mergeCell ref="A14:E14"/>
    <mergeCell ref="A15:E15"/>
    <mergeCell ref="A16:E16"/>
    <mergeCell ref="A17:E17"/>
    <mergeCell ref="A19:E19"/>
    <mergeCell ref="A20:E20"/>
    <mergeCell ref="A21:E21"/>
    <mergeCell ref="A22:E22"/>
    <mergeCell ref="A24:E24"/>
    <mergeCell ref="A25:E25"/>
    <mergeCell ref="A26:E26"/>
    <mergeCell ref="A44:E44"/>
    <mergeCell ref="A45:E45"/>
    <mergeCell ref="B52:D52"/>
    <mergeCell ref="B55:D55"/>
    <mergeCell ref="A46:E46"/>
    <mergeCell ref="A47:E47"/>
    <mergeCell ref="A48:E48"/>
    <mergeCell ref="A49:E49"/>
    <mergeCell ref="A50:E50"/>
    <mergeCell ref="A51:D51"/>
    <mergeCell ref="A54:D5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22" zoomScaleNormal="100" zoomScaleSheetLayoutView="100" workbookViewId="0">
      <selection activeCell="A40" sqref="A1:XFD104857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3" style="2" customWidth="1"/>
    <col min="8" max="16384" width="9.140625" style="2"/>
  </cols>
  <sheetData>
    <row r="1" spans="1:5" ht="15.75" x14ac:dyDescent="0.25">
      <c r="A1" s="78" t="s">
        <v>12</v>
      </c>
      <c r="B1" s="78"/>
      <c r="C1" s="78"/>
      <c r="D1" s="78"/>
      <c r="E1" s="78"/>
    </row>
    <row r="2" spans="1:5" ht="30.75" customHeight="1" x14ac:dyDescent="0.25">
      <c r="A2" s="76" t="s">
        <v>13</v>
      </c>
      <c r="B2" s="77"/>
      <c r="C2" s="77"/>
      <c r="D2" s="77"/>
      <c r="E2" s="77"/>
    </row>
    <row r="3" spans="1:5" x14ac:dyDescent="0.25">
      <c r="A3" s="30"/>
      <c r="B3" s="4"/>
      <c r="C3" s="4"/>
      <c r="D3" s="4"/>
      <c r="E3" s="4"/>
    </row>
    <row r="4" spans="1:5" s="1" customFormat="1" ht="15.75" x14ac:dyDescent="0.25">
      <c r="A4" s="7" t="s">
        <v>14</v>
      </c>
      <c r="B4" s="13"/>
      <c r="C4" s="13"/>
      <c r="D4" s="80" t="s">
        <v>57</v>
      </c>
      <c r="E4" s="80"/>
    </row>
    <row r="5" spans="1:5" x14ac:dyDescent="0.25">
      <c r="A5" s="30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9" t="s">
        <v>38</v>
      </c>
      <c r="B7" s="79"/>
      <c r="C7" s="79"/>
      <c r="D7" s="79"/>
      <c r="E7" s="79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/>
      <c r="B9" s="72"/>
      <c r="C9" s="72"/>
      <c r="D9" s="72"/>
      <c r="E9" s="72"/>
    </row>
    <row r="10" spans="1:5" x14ac:dyDescent="0.25">
      <c r="A10" s="68" t="s">
        <v>39</v>
      </c>
      <c r="B10" s="68"/>
      <c r="C10" s="68"/>
      <c r="D10" s="68"/>
      <c r="E10" s="68"/>
    </row>
    <row r="11" spans="1:5" ht="29.25" customHeight="1" x14ac:dyDescent="0.25">
      <c r="A11" s="73" t="s">
        <v>16</v>
      </c>
      <c r="B11" s="74"/>
      <c r="C11" s="74"/>
      <c r="D11" s="74"/>
      <c r="E11" s="74"/>
    </row>
    <row r="12" spans="1:5" x14ac:dyDescent="0.25">
      <c r="A12" s="72"/>
      <c r="B12" s="72"/>
      <c r="C12" s="72"/>
      <c r="D12" s="72"/>
      <c r="E12" s="72"/>
    </row>
    <row r="13" spans="1:5" x14ac:dyDescent="0.25">
      <c r="A13" s="68" t="s">
        <v>40</v>
      </c>
      <c r="B13" s="68"/>
      <c r="C13" s="68"/>
      <c r="D13" s="68"/>
      <c r="E13" s="68"/>
    </row>
    <row r="14" spans="1:5" x14ac:dyDescent="0.25">
      <c r="A14" s="75" t="s">
        <v>17</v>
      </c>
      <c r="B14" s="72"/>
      <c r="C14" s="72"/>
      <c r="D14" s="72"/>
      <c r="E14" s="72"/>
    </row>
    <row r="15" spans="1:5" x14ac:dyDescent="0.25">
      <c r="A15" s="72"/>
      <c r="B15" s="72"/>
      <c r="C15" s="72"/>
      <c r="D15" s="72"/>
      <c r="E15" s="72"/>
    </row>
    <row r="16" spans="1:5" x14ac:dyDescent="0.25">
      <c r="A16" s="68" t="s">
        <v>34</v>
      </c>
      <c r="B16" s="68"/>
      <c r="C16" s="68"/>
      <c r="D16" s="68"/>
      <c r="E16" s="68"/>
    </row>
    <row r="17" spans="1:7" ht="11.25" customHeight="1" x14ac:dyDescent="0.25">
      <c r="A17" s="75" t="s">
        <v>2</v>
      </c>
      <c r="B17" s="72"/>
      <c r="C17" s="72"/>
      <c r="D17" s="72"/>
      <c r="E17" s="72"/>
    </row>
    <row r="18" spans="1:7" ht="11.25" customHeight="1" x14ac:dyDescent="0.25">
      <c r="A18" s="31"/>
      <c r="B18" s="30"/>
      <c r="C18" s="30"/>
      <c r="D18" s="30"/>
      <c r="E18" s="30"/>
    </row>
    <row r="19" spans="1:7" x14ac:dyDescent="0.25">
      <c r="A19" s="68" t="s">
        <v>33</v>
      </c>
      <c r="B19" s="68"/>
      <c r="C19" s="68"/>
      <c r="D19" s="68"/>
      <c r="E19" s="68"/>
    </row>
    <row r="20" spans="1:7" ht="10.5" customHeight="1" x14ac:dyDescent="0.25">
      <c r="A20" s="75" t="s">
        <v>18</v>
      </c>
      <c r="B20" s="72"/>
      <c r="C20" s="72"/>
      <c r="D20" s="72"/>
      <c r="E20" s="72"/>
    </row>
    <row r="21" spans="1:7" x14ac:dyDescent="0.25">
      <c r="A21" s="72"/>
      <c r="B21" s="72"/>
      <c r="C21" s="72"/>
      <c r="D21" s="72"/>
      <c r="E21" s="72"/>
    </row>
    <row r="22" spans="1:7" ht="30.75" customHeight="1" x14ac:dyDescent="0.25">
      <c r="A22" s="68" t="s">
        <v>19</v>
      </c>
      <c r="B22" s="68"/>
      <c r="C22" s="68"/>
      <c r="D22" s="68"/>
      <c r="E22" s="68"/>
    </row>
    <row r="23" spans="1:7" x14ac:dyDescent="0.25">
      <c r="A23" s="72"/>
      <c r="B23" s="72"/>
      <c r="C23" s="72"/>
      <c r="D23" s="72"/>
      <c r="E23" s="72"/>
    </row>
    <row r="24" spans="1:7" ht="63.75" customHeight="1" x14ac:dyDescent="0.25">
      <c r="A24" s="68" t="s">
        <v>41</v>
      </c>
      <c r="B24" s="68"/>
      <c r="C24" s="68"/>
      <c r="D24" s="68"/>
      <c r="E24" s="68"/>
    </row>
    <row r="25" spans="1:7" ht="33.75" customHeight="1" x14ac:dyDescent="0.25">
      <c r="A25" s="71" t="s">
        <v>45</v>
      </c>
      <c r="B25" s="71"/>
      <c r="C25" s="71"/>
      <c r="D25" s="71"/>
      <c r="E25" s="71"/>
    </row>
    <row r="26" spans="1:7" x14ac:dyDescent="0.25">
      <c r="A26" s="71"/>
      <c r="B26" s="71"/>
      <c r="C26" s="71"/>
      <c r="D26" s="71"/>
      <c r="E26" s="71"/>
      <c r="F26" s="2">
        <v>911.4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1.54</v>
      </c>
      <c r="E28" s="11">
        <f>D28*F26*G26</f>
        <v>4210.6679999999997</v>
      </c>
      <c r="G28" s="41"/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2.25</v>
      </c>
      <c r="E29" s="11">
        <f>D29*F26*G26</f>
        <v>6151.9500000000007</v>
      </c>
      <c r="G29" s="41"/>
    </row>
    <row r="30" spans="1:7" ht="38.25" x14ac:dyDescent="0.25">
      <c r="A30" s="10" t="s">
        <v>36</v>
      </c>
      <c r="B30" s="12" t="s">
        <v>58</v>
      </c>
      <c r="C30" s="3" t="s">
        <v>5</v>
      </c>
      <c r="D30" s="3">
        <v>2.0499999999999998</v>
      </c>
      <c r="E30" s="11">
        <f>D30*F26*G26</f>
        <v>5605.11</v>
      </c>
      <c r="G30" s="41"/>
    </row>
    <row r="31" spans="1:7" x14ac:dyDescent="0.25">
      <c r="A31" s="10" t="s">
        <v>42</v>
      </c>
      <c r="B31" s="14" t="s">
        <v>43</v>
      </c>
      <c r="C31" s="3" t="s">
        <v>5</v>
      </c>
      <c r="D31" s="3">
        <v>0.61</v>
      </c>
      <c r="E31" s="11">
        <f>D31*F26*G26</f>
        <v>1667.8619999999999</v>
      </c>
      <c r="G31" s="41"/>
    </row>
    <row r="32" spans="1:7" ht="60" x14ac:dyDescent="0.25">
      <c r="A32" s="10" t="s">
        <v>28</v>
      </c>
      <c r="B32" s="12" t="s">
        <v>58</v>
      </c>
      <c r="C32" s="3" t="s">
        <v>5</v>
      </c>
      <c r="D32" s="3">
        <v>0.59</v>
      </c>
      <c r="E32" s="11">
        <f>D32*F26*G26</f>
        <v>1613.1779999999999</v>
      </c>
      <c r="G32" s="41"/>
    </row>
    <row r="33" spans="1:7" ht="38.25" x14ac:dyDescent="0.25">
      <c r="A33" s="10" t="s">
        <v>27</v>
      </c>
      <c r="B33" s="12" t="s">
        <v>58</v>
      </c>
      <c r="C33" s="3" t="s">
        <v>5</v>
      </c>
      <c r="D33" s="3">
        <v>0.1</v>
      </c>
      <c r="E33" s="11">
        <f>D33*F26*G26</f>
        <v>273.42</v>
      </c>
      <c r="G33" s="41"/>
    </row>
    <row r="34" spans="1:7" ht="60" x14ac:dyDescent="0.25">
      <c r="A34" s="10" t="s">
        <v>37</v>
      </c>
      <c r="B34" s="12" t="s">
        <v>31</v>
      </c>
      <c r="C34" s="3" t="s">
        <v>5</v>
      </c>
      <c r="D34" s="3">
        <v>1.06</v>
      </c>
      <c r="E34" s="11">
        <v>0</v>
      </c>
      <c r="G34" s="41"/>
    </row>
    <row r="35" spans="1:7" x14ac:dyDescent="0.25">
      <c r="A35" s="10" t="s">
        <v>29</v>
      </c>
      <c r="B35" s="12" t="s">
        <v>35</v>
      </c>
      <c r="C35" s="3" t="s">
        <v>5</v>
      </c>
      <c r="D35" s="3">
        <v>2.76</v>
      </c>
      <c r="E35" s="11">
        <f>D35*F26*G26</f>
        <v>7546.3919999999998</v>
      </c>
      <c r="G35" s="41"/>
    </row>
    <row r="36" spans="1:7" ht="15.75" thickBot="1" x14ac:dyDescent="0.3">
      <c r="A36" s="23" t="s">
        <v>32</v>
      </c>
      <c r="B36" s="24" t="s">
        <v>35</v>
      </c>
      <c r="C36" s="25" t="s">
        <v>5</v>
      </c>
      <c r="D36" s="25">
        <v>2.7</v>
      </c>
      <c r="E36" s="26">
        <f>D36*F26*G26</f>
        <v>7382.34</v>
      </c>
      <c r="G36" s="41"/>
    </row>
    <row r="37" spans="1:7" ht="15.75" thickBot="1" x14ac:dyDescent="0.3">
      <c r="A37" s="23" t="s">
        <v>50</v>
      </c>
      <c r="B37" s="24" t="s">
        <v>59</v>
      </c>
      <c r="C37" s="25" t="s">
        <v>54</v>
      </c>
      <c r="D37" s="25"/>
      <c r="E37" s="26">
        <f>168.37+14.15+338.14</f>
        <v>520.66</v>
      </c>
      <c r="G37" s="41"/>
    </row>
    <row r="38" spans="1:7" ht="30" x14ac:dyDescent="0.25">
      <c r="A38" s="10" t="s">
        <v>60</v>
      </c>
      <c r="B38" s="32" t="s">
        <v>62</v>
      </c>
      <c r="C38" s="33" t="s">
        <v>49</v>
      </c>
      <c r="D38" s="33">
        <v>7</v>
      </c>
      <c r="E38" s="34">
        <f>D38*126.7</f>
        <v>886.9</v>
      </c>
      <c r="G38" s="41"/>
    </row>
    <row r="39" spans="1:7" ht="30" x14ac:dyDescent="0.25">
      <c r="A39" s="10" t="s">
        <v>61</v>
      </c>
      <c r="B39" s="12" t="s">
        <v>63</v>
      </c>
      <c r="C39" s="3" t="s">
        <v>49</v>
      </c>
      <c r="D39" s="3">
        <v>9</v>
      </c>
      <c r="E39" s="34">
        <f>D39*126.7</f>
        <v>1140.3</v>
      </c>
      <c r="G39" s="41"/>
    </row>
    <row r="40" spans="1:7" x14ac:dyDescent="0.25">
      <c r="A40" s="10"/>
      <c r="B40" s="12"/>
      <c r="C40" s="3"/>
      <c r="D40" s="3"/>
      <c r="E40" s="11"/>
    </row>
    <row r="41" spans="1:7" s="19" customFormat="1" ht="14.25" x14ac:dyDescent="0.2">
      <c r="A41" s="15" t="s">
        <v>44</v>
      </c>
      <c r="B41" s="16"/>
      <c r="C41" s="17"/>
      <c r="D41" s="17"/>
      <c r="E41" s="18">
        <f>SUM(E28:E40)</f>
        <v>36998.780000000006</v>
      </c>
    </row>
    <row r="43" spans="1:7" ht="30" customHeight="1" x14ac:dyDescent="0.25">
      <c r="A43" s="68" t="s">
        <v>69</v>
      </c>
      <c r="B43" s="68"/>
      <c r="C43" s="68"/>
      <c r="D43" s="68"/>
      <c r="E43" s="68"/>
    </row>
    <row r="44" spans="1:7" ht="30" customHeight="1" x14ac:dyDescent="0.25">
      <c r="A44" s="68" t="s">
        <v>23</v>
      </c>
      <c r="B44" s="68"/>
      <c r="C44" s="68"/>
      <c r="D44" s="68"/>
      <c r="E44" s="68"/>
    </row>
    <row r="45" spans="1:7" x14ac:dyDescent="0.25">
      <c r="A45" s="68" t="s">
        <v>22</v>
      </c>
      <c r="B45" s="68"/>
      <c r="C45" s="68"/>
      <c r="D45" s="68"/>
      <c r="E45" s="68"/>
    </row>
    <row r="46" spans="1:7" x14ac:dyDescent="0.25">
      <c r="A46" s="68" t="s">
        <v>56</v>
      </c>
      <c r="B46" s="68"/>
      <c r="C46" s="68"/>
      <c r="D46" s="68"/>
      <c r="E46" s="68"/>
    </row>
    <row r="47" spans="1:7" x14ac:dyDescent="0.25">
      <c r="A47" s="68" t="s">
        <v>20</v>
      </c>
      <c r="B47" s="68"/>
      <c r="C47" s="68"/>
      <c r="D47" s="68"/>
      <c r="E47" s="68"/>
    </row>
    <row r="48" spans="1:7" x14ac:dyDescent="0.25">
      <c r="A48" s="69" t="s">
        <v>6</v>
      </c>
      <c r="B48" s="69"/>
      <c r="C48" s="69"/>
      <c r="D48" s="69"/>
      <c r="E48" s="69"/>
    </row>
    <row r="49" spans="1:5" x14ac:dyDescent="0.25">
      <c r="A49" s="68" t="s">
        <v>20</v>
      </c>
      <c r="B49" s="68"/>
      <c r="C49" s="68"/>
      <c r="D49" s="68"/>
      <c r="E49" s="68"/>
    </row>
    <row r="50" spans="1:5" x14ac:dyDescent="0.25">
      <c r="A50" s="70" t="s">
        <v>51</v>
      </c>
      <c r="B50" s="70"/>
      <c r="C50" s="70"/>
      <c r="D50" s="70"/>
      <c r="E50" s="8"/>
    </row>
    <row r="51" spans="1:5" x14ac:dyDescent="0.25">
      <c r="B51" s="66" t="s">
        <v>21</v>
      </c>
      <c r="C51" s="66"/>
      <c r="D51" s="66"/>
      <c r="E51" s="9" t="s">
        <v>7</v>
      </c>
    </row>
    <row r="52" spans="1:5" x14ac:dyDescent="0.25">
      <c r="A52" s="31"/>
      <c r="B52" s="31"/>
      <c r="C52" s="31"/>
      <c r="D52" s="31"/>
      <c r="E52" s="31"/>
    </row>
    <row r="53" spans="1:5" x14ac:dyDescent="0.25">
      <c r="A53" s="70" t="s">
        <v>52</v>
      </c>
      <c r="B53" s="70"/>
      <c r="C53" s="70"/>
      <c r="D53" s="70"/>
      <c r="E53" s="8"/>
    </row>
    <row r="54" spans="1:5" x14ac:dyDescent="0.25">
      <c r="B54" s="67" t="s">
        <v>21</v>
      </c>
      <c r="C54" s="67"/>
      <c r="D54" s="67"/>
      <c r="E54" s="9" t="s">
        <v>7</v>
      </c>
    </row>
    <row r="57" spans="1:5" x14ac:dyDescent="0.25">
      <c r="A57" s="19" t="s">
        <v>64</v>
      </c>
    </row>
    <row r="58" spans="1:5" x14ac:dyDescent="0.25">
      <c r="A58" s="2" t="s">
        <v>65</v>
      </c>
      <c r="B58" s="37">
        <v>13540.32</v>
      </c>
    </row>
    <row r="59" spans="1:5" ht="15.75" x14ac:dyDescent="0.25">
      <c r="A59" s="38" t="s">
        <v>66</v>
      </c>
      <c r="B59" s="39">
        <v>90912.3</v>
      </c>
    </row>
    <row r="60" spans="1:5" x14ac:dyDescent="0.25">
      <c r="A60" s="2" t="s">
        <v>67</v>
      </c>
      <c r="B60" s="39">
        <v>90975.87</v>
      </c>
    </row>
    <row r="61" spans="1:5" x14ac:dyDescent="0.25">
      <c r="A61" s="40" t="s">
        <v>68</v>
      </c>
      <c r="B61" s="37">
        <f>B58+B60-('1 кв.'!E42+'2 кв.'!E41)</f>
        <v>22409.822</v>
      </c>
    </row>
  </sheetData>
  <mergeCells count="34"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  <mergeCell ref="A43:E43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50:D50"/>
    <mergeCell ref="B51:D51"/>
    <mergeCell ref="A53:D53"/>
    <mergeCell ref="B54:D54"/>
    <mergeCell ref="A44:E44"/>
    <mergeCell ref="A45:E45"/>
    <mergeCell ref="A46:E46"/>
    <mergeCell ref="A47:E47"/>
    <mergeCell ref="A48:E48"/>
    <mergeCell ref="A49:E4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43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3" style="2" customWidth="1"/>
    <col min="8" max="16384" width="9.140625" style="2"/>
  </cols>
  <sheetData>
    <row r="1" spans="1:5" ht="15.75" x14ac:dyDescent="0.25">
      <c r="A1" s="78" t="s">
        <v>12</v>
      </c>
      <c r="B1" s="78"/>
      <c r="C1" s="78"/>
      <c r="D1" s="78"/>
      <c r="E1" s="78"/>
    </row>
    <row r="2" spans="1:5" ht="15.75" x14ac:dyDescent="0.25">
      <c r="A2" s="76" t="s">
        <v>13</v>
      </c>
      <c r="B2" s="77"/>
      <c r="C2" s="77"/>
      <c r="D2" s="77"/>
      <c r="E2" s="77"/>
    </row>
    <row r="3" spans="1:5" x14ac:dyDescent="0.25">
      <c r="A3" s="35"/>
      <c r="B3" s="4"/>
      <c r="C3" s="4"/>
      <c r="D3" s="4"/>
      <c r="E3" s="4"/>
    </row>
    <row r="4" spans="1:5" s="1" customFormat="1" ht="15.75" x14ac:dyDescent="0.25">
      <c r="A4" s="7" t="s">
        <v>14</v>
      </c>
      <c r="B4" s="13"/>
      <c r="C4" s="13"/>
      <c r="D4" s="80" t="s">
        <v>70</v>
      </c>
      <c r="E4" s="80"/>
    </row>
    <row r="5" spans="1:5" x14ac:dyDescent="0.25">
      <c r="A5" s="35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9" t="s">
        <v>38</v>
      </c>
      <c r="B7" s="79"/>
      <c r="C7" s="79"/>
      <c r="D7" s="79"/>
      <c r="E7" s="79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/>
      <c r="B9" s="72"/>
      <c r="C9" s="72"/>
      <c r="D9" s="72"/>
      <c r="E9" s="72"/>
    </row>
    <row r="10" spans="1:5" x14ac:dyDescent="0.25">
      <c r="A10" s="68" t="s">
        <v>39</v>
      </c>
      <c r="B10" s="68"/>
      <c r="C10" s="68"/>
      <c r="D10" s="68"/>
      <c r="E10" s="68"/>
    </row>
    <row r="11" spans="1:5" ht="31.5" customHeight="1" x14ac:dyDescent="0.25">
      <c r="A11" s="73" t="s">
        <v>16</v>
      </c>
      <c r="B11" s="74"/>
      <c r="C11" s="74"/>
      <c r="D11" s="74"/>
      <c r="E11" s="74"/>
    </row>
    <row r="12" spans="1:5" x14ac:dyDescent="0.25">
      <c r="A12" s="72"/>
      <c r="B12" s="72"/>
      <c r="C12" s="72"/>
      <c r="D12" s="72"/>
      <c r="E12" s="72"/>
    </row>
    <row r="13" spans="1:5" ht="30.75" customHeight="1" x14ac:dyDescent="0.25">
      <c r="A13" s="68" t="s">
        <v>40</v>
      </c>
      <c r="B13" s="68"/>
      <c r="C13" s="68"/>
      <c r="D13" s="68"/>
      <c r="E13" s="68"/>
    </row>
    <row r="14" spans="1:5" x14ac:dyDescent="0.25">
      <c r="A14" s="75" t="s">
        <v>17</v>
      </c>
      <c r="B14" s="72"/>
      <c r="C14" s="72"/>
      <c r="D14" s="72"/>
      <c r="E14" s="72"/>
    </row>
    <row r="15" spans="1:5" x14ac:dyDescent="0.25">
      <c r="A15" s="72"/>
      <c r="B15" s="72"/>
      <c r="C15" s="72"/>
      <c r="D15" s="72"/>
      <c r="E15" s="72"/>
    </row>
    <row r="16" spans="1:5" x14ac:dyDescent="0.25">
      <c r="A16" s="68" t="s">
        <v>34</v>
      </c>
      <c r="B16" s="68"/>
      <c r="C16" s="68"/>
      <c r="D16" s="68"/>
      <c r="E16" s="68"/>
    </row>
    <row r="17" spans="1:7" ht="11.25" customHeight="1" x14ac:dyDescent="0.25">
      <c r="A17" s="75" t="s">
        <v>2</v>
      </c>
      <c r="B17" s="72"/>
      <c r="C17" s="72"/>
      <c r="D17" s="72"/>
      <c r="E17" s="72"/>
    </row>
    <row r="18" spans="1:7" ht="11.25" customHeight="1" x14ac:dyDescent="0.25">
      <c r="A18" s="36"/>
      <c r="B18" s="35"/>
      <c r="C18" s="35"/>
      <c r="D18" s="35"/>
      <c r="E18" s="35"/>
    </row>
    <row r="19" spans="1:7" x14ac:dyDescent="0.25">
      <c r="A19" s="68" t="s">
        <v>33</v>
      </c>
      <c r="B19" s="68"/>
      <c r="C19" s="68"/>
      <c r="D19" s="68"/>
      <c r="E19" s="68"/>
    </row>
    <row r="20" spans="1:7" ht="10.5" customHeight="1" x14ac:dyDescent="0.25">
      <c r="A20" s="75" t="s">
        <v>18</v>
      </c>
      <c r="B20" s="72"/>
      <c r="C20" s="72"/>
      <c r="D20" s="72"/>
      <c r="E20" s="72"/>
    </row>
    <row r="21" spans="1:7" x14ac:dyDescent="0.25">
      <c r="A21" s="72"/>
      <c r="B21" s="72"/>
      <c r="C21" s="72"/>
      <c r="D21" s="72"/>
      <c r="E21" s="72"/>
    </row>
    <row r="22" spans="1:7" ht="30.75" customHeight="1" x14ac:dyDescent="0.25">
      <c r="A22" s="68" t="s">
        <v>19</v>
      </c>
      <c r="B22" s="68"/>
      <c r="C22" s="68"/>
      <c r="D22" s="68"/>
      <c r="E22" s="68"/>
    </row>
    <row r="23" spans="1:7" x14ac:dyDescent="0.25">
      <c r="A23" s="72"/>
      <c r="B23" s="72"/>
      <c r="C23" s="72"/>
      <c r="D23" s="72"/>
      <c r="E23" s="72"/>
    </row>
    <row r="24" spans="1:7" ht="63.75" customHeight="1" x14ac:dyDescent="0.25">
      <c r="A24" s="68" t="s">
        <v>41</v>
      </c>
      <c r="B24" s="68"/>
      <c r="C24" s="68"/>
      <c r="D24" s="68"/>
      <c r="E24" s="68"/>
    </row>
    <row r="25" spans="1:7" ht="33.75" customHeight="1" x14ac:dyDescent="0.25">
      <c r="A25" s="71" t="s">
        <v>45</v>
      </c>
      <c r="B25" s="71"/>
      <c r="C25" s="71"/>
      <c r="D25" s="71"/>
      <c r="E25" s="71"/>
    </row>
    <row r="26" spans="1:7" x14ac:dyDescent="0.25">
      <c r="A26" s="71"/>
      <c r="B26" s="71"/>
      <c r="C26" s="71"/>
      <c r="D26" s="71"/>
      <c r="E26" s="71"/>
      <c r="F26" s="2">
        <v>911.4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1.54</v>
      </c>
      <c r="E28" s="11">
        <f>D28*F26*G26</f>
        <v>4210.6679999999997</v>
      </c>
      <c r="G28" s="41"/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2.34</v>
      </c>
      <c r="E29" s="11">
        <f>D29*F26*G26</f>
        <v>6398.0280000000002</v>
      </c>
      <c r="G29" s="41"/>
    </row>
    <row r="30" spans="1:7" ht="38.25" x14ac:dyDescent="0.25">
      <c r="A30" s="10" t="s">
        <v>36</v>
      </c>
      <c r="B30" s="12" t="s">
        <v>58</v>
      </c>
      <c r="C30" s="3" t="s">
        <v>5</v>
      </c>
      <c r="D30" s="3">
        <v>2.0499999999999998</v>
      </c>
      <c r="E30" s="11">
        <f>D30*F26*G26</f>
        <v>5605.11</v>
      </c>
      <c r="G30" s="41"/>
    </row>
    <row r="31" spans="1:7" x14ac:dyDescent="0.25">
      <c r="A31" s="10" t="s">
        <v>42</v>
      </c>
      <c r="B31" s="14" t="s">
        <v>43</v>
      </c>
      <c r="C31" s="3" t="s">
        <v>5</v>
      </c>
      <c r="D31" s="3">
        <v>0.61</v>
      </c>
      <c r="E31" s="11">
        <f>D31*F26*G26</f>
        <v>1667.8619999999999</v>
      </c>
      <c r="G31" s="41"/>
    </row>
    <row r="32" spans="1:7" ht="60" x14ac:dyDescent="0.25">
      <c r="A32" s="10" t="s">
        <v>28</v>
      </c>
      <c r="B32" s="12" t="s">
        <v>58</v>
      </c>
      <c r="C32" s="3" t="s">
        <v>5</v>
      </c>
      <c r="D32" s="3">
        <v>0.59</v>
      </c>
      <c r="E32" s="11">
        <f>D32*F26*G26</f>
        <v>1613.1779999999999</v>
      </c>
      <c r="G32" s="41"/>
    </row>
    <row r="33" spans="1:7" ht="38.25" x14ac:dyDescent="0.25">
      <c r="A33" s="10" t="s">
        <v>27</v>
      </c>
      <c r="B33" s="12" t="s">
        <v>58</v>
      </c>
      <c r="C33" s="3" t="s">
        <v>5</v>
      </c>
      <c r="D33" s="3">
        <v>0.1</v>
      </c>
      <c r="E33" s="11">
        <f>D33*F26*G26</f>
        <v>273.42</v>
      </c>
      <c r="G33" s="41"/>
    </row>
    <row r="34" spans="1:7" ht="60" x14ac:dyDescent="0.25">
      <c r="A34" s="10" t="s">
        <v>37</v>
      </c>
      <c r="B34" s="12" t="s">
        <v>31</v>
      </c>
      <c r="C34" s="3" t="s">
        <v>5</v>
      </c>
      <c r="D34" s="3">
        <v>1.06</v>
      </c>
      <c r="E34" s="11">
        <v>0</v>
      </c>
      <c r="G34" s="41"/>
    </row>
    <row r="35" spans="1:7" x14ac:dyDescent="0.25">
      <c r="A35" s="10" t="s">
        <v>29</v>
      </c>
      <c r="B35" s="12" t="s">
        <v>35</v>
      </c>
      <c r="C35" s="3" t="s">
        <v>5</v>
      </c>
      <c r="D35" s="3">
        <v>2.76</v>
      </c>
      <c r="E35" s="11">
        <f>D35*F26*G26</f>
        <v>7546.3919999999998</v>
      </c>
      <c r="G35" s="41"/>
    </row>
    <row r="36" spans="1:7" ht="15.75" thickBot="1" x14ac:dyDescent="0.3">
      <c r="A36" s="23" t="s">
        <v>32</v>
      </c>
      <c r="B36" s="24" t="s">
        <v>35</v>
      </c>
      <c r="C36" s="25" t="s">
        <v>5</v>
      </c>
      <c r="D36" s="25">
        <v>2.7</v>
      </c>
      <c r="E36" s="26">
        <f>D36*F26*G26</f>
        <v>7382.34</v>
      </c>
      <c r="G36" s="41"/>
    </row>
    <row r="37" spans="1:7" ht="15.75" thickBot="1" x14ac:dyDescent="0.3">
      <c r="A37" s="23" t="s">
        <v>50</v>
      </c>
      <c r="B37" s="24" t="s">
        <v>71</v>
      </c>
      <c r="C37" s="25" t="s">
        <v>54</v>
      </c>
      <c r="D37" s="25"/>
      <c r="E37" s="26">
        <v>2561.4299999999998</v>
      </c>
      <c r="G37" s="41"/>
    </row>
    <row r="38" spans="1:7" ht="30" x14ac:dyDescent="0.25">
      <c r="A38" s="10" t="s">
        <v>72</v>
      </c>
      <c r="B38" s="32" t="s">
        <v>73</v>
      </c>
      <c r="C38" s="33" t="s">
        <v>49</v>
      </c>
      <c r="D38" s="33">
        <v>28</v>
      </c>
      <c r="E38" s="34">
        <f>D38*126.7</f>
        <v>3547.6</v>
      </c>
      <c r="G38" s="41"/>
    </row>
    <row r="39" spans="1:7" x14ac:dyDescent="0.25">
      <c r="A39" s="10"/>
      <c r="B39" s="12"/>
      <c r="C39" s="3"/>
      <c r="D39" s="3"/>
      <c r="E39" s="11"/>
    </row>
    <row r="40" spans="1:7" s="19" customFormat="1" ht="14.25" x14ac:dyDescent="0.2">
      <c r="A40" s="15" t="s">
        <v>44</v>
      </c>
      <c r="B40" s="16"/>
      <c r="C40" s="17"/>
      <c r="D40" s="17"/>
      <c r="E40" s="18">
        <f>SUM(E28:E39)</f>
        <v>40806.027999999998</v>
      </c>
    </row>
    <row r="42" spans="1:7" ht="30" customHeight="1" x14ac:dyDescent="0.25">
      <c r="A42" s="68" t="s">
        <v>76</v>
      </c>
      <c r="B42" s="68"/>
      <c r="C42" s="68"/>
      <c r="D42" s="68"/>
      <c r="E42" s="68"/>
    </row>
    <row r="43" spans="1:7" ht="30" customHeight="1" x14ac:dyDescent="0.25">
      <c r="A43" s="68" t="s">
        <v>23</v>
      </c>
      <c r="B43" s="68"/>
      <c r="C43" s="68"/>
      <c r="D43" s="68"/>
      <c r="E43" s="68"/>
    </row>
    <row r="44" spans="1:7" x14ac:dyDescent="0.25">
      <c r="A44" s="68" t="s">
        <v>22</v>
      </c>
      <c r="B44" s="68"/>
      <c r="C44" s="68"/>
      <c r="D44" s="68"/>
      <c r="E44" s="68"/>
    </row>
    <row r="45" spans="1:7" ht="30.75" customHeight="1" x14ac:dyDescent="0.25">
      <c r="A45" s="68" t="s">
        <v>56</v>
      </c>
      <c r="B45" s="68"/>
      <c r="C45" s="68"/>
      <c r="D45" s="68"/>
      <c r="E45" s="68"/>
    </row>
    <row r="46" spans="1:7" x14ac:dyDescent="0.25">
      <c r="A46" s="68" t="s">
        <v>20</v>
      </c>
      <c r="B46" s="68"/>
      <c r="C46" s="68"/>
      <c r="D46" s="68"/>
      <c r="E46" s="68"/>
    </row>
    <row r="47" spans="1:7" x14ac:dyDescent="0.25">
      <c r="A47" s="69" t="s">
        <v>6</v>
      </c>
      <c r="B47" s="69"/>
      <c r="C47" s="69"/>
      <c r="D47" s="69"/>
      <c r="E47" s="69"/>
    </row>
    <row r="48" spans="1:7" x14ac:dyDescent="0.25">
      <c r="A48" s="68" t="s">
        <v>20</v>
      </c>
      <c r="B48" s="68"/>
      <c r="C48" s="68"/>
      <c r="D48" s="68"/>
      <c r="E48" s="68"/>
    </row>
    <row r="49" spans="1:5" x14ac:dyDescent="0.25">
      <c r="A49" s="70" t="s">
        <v>51</v>
      </c>
      <c r="B49" s="70"/>
      <c r="C49" s="70"/>
      <c r="D49" s="70"/>
      <c r="E49" s="8"/>
    </row>
    <row r="50" spans="1:5" x14ac:dyDescent="0.25">
      <c r="B50" s="66" t="s">
        <v>21</v>
      </c>
      <c r="C50" s="66"/>
      <c r="D50" s="66"/>
      <c r="E50" s="9" t="s">
        <v>7</v>
      </c>
    </row>
    <row r="51" spans="1:5" x14ac:dyDescent="0.25">
      <c r="A51" s="36"/>
      <c r="B51" s="36"/>
      <c r="C51" s="36"/>
      <c r="D51" s="36"/>
      <c r="E51" s="36"/>
    </row>
    <row r="52" spans="1:5" x14ac:dyDescent="0.25">
      <c r="A52" s="70" t="s">
        <v>52</v>
      </c>
      <c r="B52" s="70"/>
      <c r="C52" s="70"/>
      <c r="D52" s="70"/>
      <c r="E52" s="8"/>
    </row>
    <row r="53" spans="1:5" x14ac:dyDescent="0.25">
      <c r="B53" s="67" t="s">
        <v>21</v>
      </c>
      <c r="C53" s="67"/>
      <c r="D53" s="67"/>
      <c r="E53" s="9" t="s">
        <v>7</v>
      </c>
    </row>
    <row r="56" spans="1:5" x14ac:dyDescent="0.25">
      <c r="A56" s="19" t="s">
        <v>64</v>
      </c>
    </row>
    <row r="57" spans="1:5" x14ac:dyDescent="0.25">
      <c r="A57" s="2" t="s">
        <v>65</v>
      </c>
      <c r="B57" s="37">
        <v>13540.32</v>
      </c>
    </row>
    <row r="58" spans="1:5" ht="15.75" x14ac:dyDescent="0.25">
      <c r="A58" s="38" t="s">
        <v>66</v>
      </c>
      <c r="B58" s="39">
        <v>138323.28</v>
      </c>
    </row>
    <row r="59" spans="1:5" x14ac:dyDescent="0.25">
      <c r="A59" s="2" t="s">
        <v>74</v>
      </c>
      <c r="B59" s="39">
        <v>140286.89000000001</v>
      </c>
    </row>
    <row r="60" spans="1:5" x14ac:dyDescent="0.25">
      <c r="A60" s="2" t="s">
        <v>75</v>
      </c>
      <c r="B60" s="39">
        <v>1350</v>
      </c>
    </row>
    <row r="61" spans="1:5" x14ac:dyDescent="0.25">
      <c r="A61" s="40" t="s">
        <v>68</v>
      </c>
      <c r="B61" s="37">
        <f>B57+B59+B60-('1 кв.'!E42+'2 кв.'!E41+E40)</f>
        <v>32264.814000000013</v>
      </c>
    </row>
  </sheetData>
  <mergeCells count="34"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  <mergeCell ref="A42:E42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49:D49"/>
    <mergeCell ref="B50:D50"/>
    <mergeCell ref="A52:D52"/>
    <mergeCell ref="B53:D53"/>
    <mergeCell ref="A43:E43"/>
    <mergeCell ref="A44:E44"/>
    <mergeCell ref="A45:E45"/>
    <mergeCell ref="A46:E46"/>
    <mergeCell ref="A47:E47"/>
    <mergeCell ref="A48:E4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view="pageBreakPreview" topLeftCell="A13" zoomScaleNormal="100" zoomScaleSheetLayoutView="100" workbookViewId="0">
      <selection activeCell="G12" sqref="G1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3" style="2" customWidth="1"/>
    <col min="8" max="16384" width="9.140625" style="2"/>
  </cols>
  <sheetData>
    <row r="1" spans="1:5" ht="15.75" x14ac:dyDescent="0.25">
      <c r="A1" s="78" t="s">
        <v>12</v>
      </c>
      <c r="B1" s="78"/>
      <c r="C1" s="78"/>
      <c r="D1" s="78"/>
      <c r="E1" s="78"/>
    </row>
    <row r="2" spans="1:5" ht="32.25" customHeight="1" x14ac:dyDescent="0.25">
      <c r="A2" s="76" t="s">
        <v>13</v>
      </c>
      <c r="B2" s="77"/>
      <c r="C2" s="77"/>
      <c r="D2" s="77"/>
      <c r="E2" s="77"/>
    </row>
    <row r="3" spans="1:5" x14ac:dyDescent="0.25">
      <c r="A3" s="42"/>
      <c r="B3" s="4"/>
      <c r="C3" s="4"/>
      <c r="D3" s="4"/>
      <c r="E3" s="4"/>
    </row>
    <row r="4" spans="1:5" s="1" customFormat="1" ht="15.75" x14ac:dyDescent="0.25">
      <c r="A4" s="7" t="s">
        <v>14</v>
      </c>
      <c r="B4" s="13"/>
      <c r="C4" s="13"/>
      <c r="D4" s="80" t="s">
        <v>77</v>
      </c>
      <c r="E4" s="80"/>
    </row>
    <row r="5" spans="1:5" x14ac:dyDescent="0.25">
      <c r="A5" s="42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9" t="s">
        <v>38</v>
      </c>
      <c r="B7" s="79"/>
      <c r="C7" s="79"/>
      <c r="D7" s="79"/>
      <c r="E7" s="79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/>
      <c r="B9" s="72"/>
      <c r="C9" s="72"/>
      <c r="D9" s="72"/>
      <c r="E9" s="72"/>
    </row>
    <row r="10" spans="1:5" x14ac:dyDescent="0.25">
      <c r="A10" s="68" t="s">
        <v>39</v>
      </c>
      <c r="B10" s="68"/>
      <c r="C10" s="68"/>
      <c r="D10" s="68"/>
      <c r="E10" s="68"/>
    </row>
    <row r="11" spans="1:5" ht="27.75" customHeight="1" x14ac:dyDescent="0.25">
      <c r="A11" s="73" t="s">
        <v>16</v>
      </c>
      <c r="B11" s="74"/>
      <c r="C11" s="74"/>
      <c r="D11" s="74"/>
      <c r="E11" s="74"/>
    </row>
    <row r="12" spans="1:5" x14ac:dyDescent="0.25">
      <c r="A12" s="72"/>
      <c r="B12" s="72"/>
      <c r="C12" s="72"/>
      <c r="D12" s="72"/>
      <c r="E12" s="72"/>
    </row>
    <row r="13" spans="1:5" ht="31.5" customHeight="1" x14ac:dyDescent="0.25">
      <c r="A13" s="68" t="s">
        <v>100</v>
      </c>
      <c r="B13" s="68"/>
      <c r="C13" s="68"/>
      <c r="D13" s="68"/>
      <c r="E13" s="68"/>
    </row>
    <row r="14" spans="1:5" x14ac:dyDescent="0.25">
      <c r="A14" s="75" t="s">
        <v>17</v>
      </c>
      <c r="B14" s="72"/>
      <c r="C14" s="72"/>
      <c r="D14" s="72"/>
      <c r="E14" s="72"/>
    </row>
    <row r="15" spans="1:5" x14ac:dyDescent="0.25">
      <c r="A15" s="72"/>
      <c r="B15" s="72"/>
      <c r="C15" s="72"/>
      <c r="D15" s="72"/>
      <c r="E15" s="72"/>
    </row>
    <row r="16" spans="1:5" x14ac:dyDescent="0.25">
      <c r="A16" s="68" t="s">
        <v>34</v>
      </c>
      <c r="B16" s="68"/>
      <c r="C16" s="68"/>
      <c r="D16" s="68"/>
      <c r="E16" s="68"/>
    </row>
    <row r="17" spans="1:7" ht="11.25" customHeight="1" x14ac:dyDescent="0.25">
      <c r="A17" s="75" t="s">
        <v>2</v>
      </c>
      <c r="B17" s="72"/>
      <c r="C17" s="72"/>
      <c r="D17" s="72"/>
      <c r="E17" s="72"/>
    </row>
    <row r="18" spans="1:7" ht="11.25" customHeight="1" x14ac:dyDescent="0.25">
      <c r="A18" s="43"/>
      <c r="B18" s="42"/>
      <c r="C18" s="42"/>
      <c r="D18" s="42"/>
      <c r="E18" s="42"/>
    </row>
    <row r="19" spans="1:7" x14ac:dyDescent="0.25">
      <c r="A19" s="68" t="s">
        <v>33</v>
      </c>
      <c r="B19" s="68"/>
      <c r="C19" s="68"/>
      <c r="D19" s="68"/>
      <c r="E19" s="68"/>
    </row>
    <row r="20" spans="1:7" ht="10.5" customHeight="1" x14ac:dyDescent="0.25">
      <c r="A20" s="75" t="s">
        <v>18</v>
      </c>
      <c r="B20" s="72"/>
      <c r="C20" s="72"/>
      <c r="D20" s="72"/>
      <c r="E20" s="72"/>
    </row>
    <row r="21" spans="1:7" x14ac:dyDescent="0.25">
      <c r="A21" s="72"/>
      <c r="B21" s="72"/>
      <c r="C21" s="72"/>
      <c r="D21" s="72"/>
      <c r="E21" s="72"/>
    </row>
    <row r="22" spans="1:7" ht="30.75" customHeight="1" x14ac:dyDescent="0.25">
      <c r="A22" s="68" t="s">
        <v>19</v>
      </c>
      <c r="B22" s="68"/>
      <c r="C22" s="68"/>
      <c r="D22" s="68"/>
      <c r="E22" s="68"/>
    </row>
    <row r="23" spans="1:7" x14ac:dyDescent="0.25">
      <c r="A23" s="72"/>
      <c r="B23" s="72"/>
      <c r="C23" s="72"/>
      <c r="D23" s="72"/>
      <c r="E23" s="72"/>
    </row>
    <row r="24" spans="1:7" ht="63.75" customHeight="1" x14ac:dyDescent="0.25">
      <c r="A24" s="68" t="s">
        <v>41</v>
      </c>
      <c r="B24" s="68"/>
      <c r="C24" s="68"/>
      <c r="D24" s="68"/>
      <c r="E24" s="68"/>
    </row>
    <row r="25" spans="1:7" ht="33.75" customHeight="1" x14ac:dyDescent="0.25">
      <c r="A25" s="71" t="s">
        <v>45</v>
      </c>
      <c r="B25" s="71"/>
      <c r="C25" s="71"/>
      <c r="D25" s="71"/>
      <c r="E25" s="71"/>
    </row>
    <row r="26" spans="1:7" x14ac:dyDescent="0.25">
      <c r="A26" s="71"/>
      <c r="B26" s="71"/>
      <c r="C26" s="71"/>
      <c r="D26" s="71"/>
      <c r="E26" s="71"/>
      <c r="F26" s="2">
        <v>911.4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1.54</v>
      </c>
      <c r="E28" s="11">
        <f>D28*F26*G26</f>
        <v>4210.6679999999997</v>
      </c>
      <c r="G28" s="41"/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2.34</v>
      </c>
      <c r="E29" s="11">
        <f>D29*F26*G26</f>
        <v>6398.0280000000002</v>
      </c>
      <c r="G29" s="41"/>
    </row>
    <row r="30" spans="1:7" ht="38.25" x14ac:dyDescent="0.25">
      <c r="A30" s="10" t="s">
        <v>36</v>
      </c>
      <c r="B30" s="12" t="s">
        <v>58</v>
      </c>
      <c r="C30" s="3" t="s">
        <v>5</v>
      </c>
      <c r="D30" s="3">
        <v>2.0499999999999998</v>
      </c>
      <c r="E30" s="11">
        <f>D30*F26*G26</f>
        <v>5605.11</v>
      </c>
      <c r="G30" s="41"/>
    </row>
    <row r="31" spans="1:7" x14ac:dyDescent="0.25">
      <c r="A31" s="10" t="s">
        <v>42</v>
      </c>
      <c r="B31" s="14" t="s">
        <v>43</v>
      </c>
      <c r="C31" s="3" t="s">
        <v>5</v>
      </c>
      <c r="D31" s="3">
        <v>0.61</v>
      </c>
      <c r="E31" s="11">
        <f>D31*F26*G26</f>
        <v>1667.8619999999999</v>
      </c>
      <c r="G31" s="41"/>
    </row>
    <row r="32" spans="1:7" ht="60" x14ac:dyDescent="0.25">
      <c r="A32" s="10" t="s">
        <v>28</v>
      </c>
      <c r="B32" s="12" t="s">
        <v>58</v>
      </c>
      <c r="C32" s="3" t="s">
        <v>5</v>
      </c>
      <c r="D32" s="3">
        <v>0.59</v>
      </c>
      <c r="E32" s="11">
        <f>D32*F26*G26</f>
        <v>1613.1779999999999</v>
      </c>
      <c r="G32" s="41"/>
    </row>
    <row r="33" spans="1:7" ht="38.25" x14ac:dyDescent="0.25">
      <c r="A33" s="10" t="s">
        <v>27</v>
      </c>
      <c r="B33" s="12" t="s">
        <v>58</v>
      </c>
      <c r="C33" s="3" t="s">
        <v>5</v>
      </c>
      <c r="D33" s="3">
        <v>0.1</v>
      </c>
      <c r="E33" s="11">
        <f>D33*F26*G26</f>
        <v>273.42</v>
      </c>
      <c r="G33" s="41"/>
    </row>
    <row r="34" spans="1:7" ht="60" x14ac:dyDescent="0.25">
      <c r="A34" s="10" t="s">
        <v>37</v>
      </c>
      <c r="B34" s="12" t="s">
        <v>31</v>
      </c>
      <c r="C34" s="3" t="s">
        <v>5</v>
      </c>
      <c r="D34" s="3">
        <v>1.06</v>
      </c>
      <c r="E34" s="11">
        <v>3000</v>
      </c>
      <c r="G34" s="41"/>
    </row>
    <row r="35" spans="1:7" x14ac:dyDescent="0.25">
      <c r="A35" s="10" t="s">
        <v>29</v>
      </c>
      <c r="B35" s="12" t="s">
        <v>35</v>
      </c>
      <c r="C35" s="3" t="s">
        <v>5</v>
      </c>
      <c r="D35" s="3">
        <v>2.76</v>
      </c>
      <c r="E35" s="11">
        <f>D35*F26*G26</f>
        <v>7546.3919999999998</v>
      </c>
      <c r="G35" s="41"/>
    </row>
    <row r="36" spans="1:7" ht="15.75" thickBot="1" x14ac:dyDescent="0.3">
      <c r="A36" s="23" t="s">
        <v>32</v>
      </c>
      <c r="B36" s="24" t="s">
        <v>35</v>
      </c>
      <c r="C36" s="25" t="s">
        <v>5</v>
      </c>
      <c r="D36" s="25">
        <v>2.7</v>
      </c>
      <c r="E36" s="26">
        <f>D36*F26*G26</f>
        <v>7382.34</v>
      </c>
      <c r="G36" s="41"/>
    </row>
    <row r="37" spans="1:7" ht="15.75" thickBot="1" x14ac:dyDescent="0.3">
      <c r="A37" s="23" t="s">
        <v>50</v>
      </c>
      <c r="B37" s="24" t="s">
        <v>78</v>
      </c>
      <c r="C37" s="25" t="s">
        <v>54</v>
      </c>
      <c r="D37" s="25"/>
      <c r="E37" s="26">
        <v>550.41999999999996</v>
      </c>
      <c r="G37" s="41"/>
    </row>
    <row r="38" spans="1:7" x14ac:dyDescent="0.25">
      <c r="A38" s="10" t="s">
        <v>79</v>
      </c>
      <c r="B38" s="32" t="s">
        <v>80</v>
      </c>
      <c r="C38" s="33" t="s">
        <v>49</v>
      </c>
      <c r="D38" s="33">
        <v>1.33</v>
      </c>
      <c r="E38" s="34">
        <f>D38*126.7</f>
        <v>168.51100000000002</v>
      </c>
      <c r="G38" s="41"/>
    </row>
    <row r="39" spans="1:7" x14ac:dyDescent="0.25">
      <c r="A39" s="10"/>
      <c r="B39" s="12"/>
      <c r="C39" s="3"/>
      <c r="D39" s="3"/>
      <c r="E39" s="11"/>
    </row>
    <row r="40" spans="1:7" s="19" customFormat="1" ht="14.25" x14ac:dyDescent="0.2">
      <c r="A40" s="15" t="s">
        <v>44</v>
      </c>
      <c r="B40" s="16"/>
      <c r="C40" s="17"/>
      <c r="D40" s="17"/>
      <c r="E40" s="18">
        <f>SUM(E28:E39)</f>
        <v>38415.928999999996</v>
      </c>
    </row>
    <row r="42" spans="1:7" ht="30" customHeight="1" x14ac:dyDescent="0.25">
      <c r="A42" s="81" t="s">
        <v>99</v>
      </c>
      <c r="B42" s="81"/>
      <c r="C42" s="81"/>
      <c r="D42" s="81"/>
      <c r="E42" s="81"/>
    </row>
    <row r="43" spans="1:7" ht="30" customHeight="1" x14ac:dyDescent="0.25">
      <c r="A43" s="68" t="s">
        <v>23</v>
      </c>
      <c r="B43" s="68"/>
      <c r="C43" s="68"/>
      <c r="D43" s="68"/>
      <c r="E43" s="68"/>
    </row>
    <row r="44" spans="1:7" x14ac:dyDescent="0.25">
      <c r="A44" s="68" t="s">
        <v>22</v>
      </c>
      <c r="B44" s="68"/>
      <c r="C44" s="68"/>
      <c r="D44" s="68"/>
      <c r="E44" s="68"/>
    </row>
    <row r="45" spans="1:7" ht="30.75" customHeight="1" x14ac:dyDescent="0.25">
      <c r="A45" s="68" t="s">
        <v>56</v>
      </c>
      <c r="B45" s="68"/>
      <c r="C45" s="68"/>
      <c r="D45" s="68"/>
      <c r="E45" s="68"/>
    </row>
    <row r="46" spans="1:7" x14ac:dyDescent="0.25">
      <c r="A46" s="68" t="s">
        <v>20</v>
      </c>
      <c r="B46" s="68"/>
      <c r="C46" s="68"/>
      <c r="D46" s="68"/>
      <c r="E46" s="68"/>
    </row>
    <row r="47" spans="1:7" x14ac:dyDescent="0.25">
      <c r="A47" s="69" t="s">
        <v>6</v>
      </c>
      <c r="B47" s="69"/>
      <c r="C47" s="69"/>
      <c r="D47" s="69"/>
      <c r="E47" s="69"/>
    </row>
    <row r="48" spans="1:7" x14ac:dyDescent="0.25">
      <c r="A48" s="68" t="s">
        <v>20</v>
      </c>
      <c r="B48" s="68"/>
      <c r="C48" s="68"/>
      <c r="D48" s="68"/>
      <c r="E48" s="68"/>
    </row>
    <row r="49" spans="1:5" x14ac:dyDescent="0.25">
      <c r="A49" s="70" t="s">
        <v>51</v>
      </c>
      <c r="B49" s="70"/>
      <c r="C49" s="70"/>
      <c r="D49" s="70"/>
      <c r="E49" s="8"/>
    </row>
    <row r="50" spans="1:5" x14ac:dyDescent="0.25">
      <c r="B50" s="66" t="s">
        <v>21</v>
      </c>
      <c r="C50" s="66"/>
      <c r="D50" s="66"/>
      <c r="E50" s="9" t="s">
        <v>7</v>
      </c>
    </row>
    <row r="51" spans="1:5" x14ac:dyDescent="0.25">
      <c r="A51" s="43"/>
      <c r="B51" s="43"/>
      <c r="C51" s="43"/>
      <c r="D51" s="43"/>
      <c r="E51" s="43"/>
    </row>
    <row r="52" spans="1:5" x14ac:dyDescent="0.25">
      <c r="A52" s="70" t="s">
        <v>52</v>
      </c>
      <c r="B52" s="70"/>
      <c r="C52" s="70"/>
      <c r="D52" s="70"/>
      <c r="E52" s="8"/>
    </row>
    <row r="53" spans="1:5" x14ac:dyDescent="0.25">
      <c r="B53" s="67" t="s">
        <v>21</v>
      </c>
      <c r="C53" s="67"/>
      <c r="D53" s="67"/>
      <c r="E53" s="9" t="s">
        <v>7</v>
      </c>
    </row>
    <row r="56" spans="1:5" x14ac:dyDescent="0.25">
      <c r="A56" s="19" t="s">
        <v>64</v>
      </c>
    </row>
    <row r="57" spans="1:5" x14ac:dyDescent="0.25">
      <c r="A57" s="2" t="s">
        <v>65</v>
      </c>
      <c r="B57" s="37">
        <v>13540.32</v>
      </c>
    </row>
    <row r="58" spans="1:5" ht="15.75" x14ac:dyDescent="0.25">
      <c r="A58" s="38" t="s">
        <v>66</v>
      </c>
      <c r="B58" s="39">
        <v>185734.26</v>
      </c>
    </row>
    <row r="59" spans="1:5" x14ac:dyDescent="0.25">
      <c r="A59" s="2" t="s">
        <v>74</v>
      </c>
      <c r="B59" s="39">
        <v>187073.59</v>
      </c>
    </row>
    <row r="60" spans="1:5" x14ac:dyDescent="0.25">
      <c r="A60" s="2" t="s">
        <v>75</v>
      </c>
      <c r="B60" s="39">
        <v>1800</v>
      </c>
    </row>
    <row r="61" spans="1:5" x14ac:dyDescent="0.25">
      <c r="A61" s="40" t="s">
        <v>68</v>
      </c>
      <c r="B61" s="37">
        <f>B57+B59+B60-('1 кв.'!E42+'2 кв.'!E41+'3 кв.'!E40+'4 кв.'!E40)</f>
        <v>41085.584999999992</v>
      </c>
    </row>
  </sheetData>
  <mergeCells count="34"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  <mergeCell ref="A42:E42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49:D49"/>
    <mergeCell ref="B50:D50"/>
    <mergeCell ref="A52:D52"/>
    <mergeCell ref="B53:D53"/>
    <mergeCell ref="A43:E43"/>
    <mergeCell ref="A44:E44"/>
    <mergeCell ref="A45:E45"/>
    <mergeCell ref="A46:E46"/>
    <mergeCell ref="A47:E47"/>
    <mergeCell ref="A48:E4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topLeftCell="A13" zoomScaleNormal="100" zoomScaleSheetLayoutView="100" workbookViewId="0">
      <selection activeCell="F11" sqref="F11"/>
    </sheetView>
  </sheetViews>
  <sheetFormatPr defaultRowHeight="15" x14ac:dyDescent="0.25"/>
  <cols>
    <col min="1" max="1" width="10.5703125" customWidth="1"/>
    <col min="2" max="2" width="62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3" t="s">
        <v>81</v>
      </c>
      <c r="B1" s="83"/>
      <c r="C1" s="83"/>
      <c r="D1" s="44"/>
    </row>
    <row r="2" spans="1:5" ht="15.75" x14ac:dyDescent="0.25">
      <c r="A2" s="84" t="s">
        <v>82</v>
      </c>
      <c r="B2" s="84"/>
      <c r="C2" s="84"/>
      <c r="D2" s="38"/>
    </row>
    <row r="3" spans="1:5" ht="15.75" x14ac:dyDescent="0.25">
      <c r="A3" s="84" t="s">
        <v>83</v>
      </c>
      <c r="B3" s="84"/>
      <c r="C3" s="84"/>
      <c r="D3" s="38"/>
    </row>
    <row r="4" spans="1:5" ht="15.75" x14ac:dyDescent="0.25">
      <c r="A4" s="83" t="s">
        <v>98</v>
      </c>
      <c r="B4" s="83"/>
      <c r="C4" s="83"/>
      <c r="D4" s="44"/>
    </row>
    <row r="5" spans="1:5" ht="15.75" x14ac:dyDescent="0.25">
      <c r="A5" s="85"/>
      <c r="B5" s="85"/>
      <c r="C5" s="85"/>
      <c r="D5" s="1"/>
    </row>
    <row r="6" spans="1:5" ht="15.75" x14ac:dyDescent="0.25">
      <c r="A6" s="38"/>
      <c r="B6" s="2" t="s">
        <v>65</v>
      </c>
      <c r="C6" s="37">
        <f>'4 кв.'!B57</f>
        <v>13540.32</v>
      </c>
      <c r="D6" s="45"/>
    </row>
    <row r="7" spans="1:5" ht="15.75" x14ac:dyDescent="0.25">
      <c r="A7" s="46" t="s">
        <v>84</v>
      </c>
      <c r="B7" s="38" t="s">
        <v>66</v>
      </c>
      <c r="C7" s="39">
        <f>'4 кв.'!B58</f>
        <v>185734.26</v>
      </c>
      <c r="D7" s="47"/>
    </row>
    <row r="8" spans="1:5" ht="15.75" x14ac:dyDescent="0.25">
      <c r="A8" s="13"/>
      <c r="B8" s="2" t="s">
        <v>67</v>
      </c>
      <c r="C8" s="39">
        <f>'4 кв.'!B59</f>
        <v>187073.59</v>
      </c>
      <c r="D8" s="47"/>
    </row>
    <row r="9" spans="1:5" ht="15.75" x14ac:dyDescent="0.25">
      <c r="A9" s="13"/>
      <c r="B9" s="2" t="s">
        <v>75</v>
      </c>
      <c r="C9" s="39">
        <f>'4 кв.'!B60</f>
        <v>1800</v>
      </c>
      <c r="D9" s="47"/>
    </row>
    <row r="10" spans="1:5" ht="15.75" x14ac:dyDescent="0.25">
      <c r="A10" s="13"/>
      <c r="B10" s="38" t="s">
        <v>85</v>
      </c>
      <c r="C10" s="48">
        <f>SUM(C8:C9)</f>
        <v>188873.59</v>
      </c>
      <c r="D10" s="45"/>
    </row>
    <row r="11" spans="1:5" ht="15.75" x14ac:dyDescent="0.25">
      <c r="A11" s="1"/>
      <c r="B11" s="82"/>
      <c r="C11" s="82"/>
      <c r="D11" s="47"/>
    </row>
    <row r="12" spans="1:5" ht="15.75" x14ac:dyDescent="0.25">
      <c r="A12" s="49" t="s">
        <v>86</v>
      </c>
      <c r="B12" s="50" t="s">
        <v>50</v>
      </c>
      <c r="C12" s="39">
        <f>'1 кв.'!E39+'2 кв.'!E37+'3 кв.'!E37+'4 кв.'!E37</f>
        <v>12927.04</v>
      </c>
      <c r="D12" s="47"/>
    </row>
    <row r="13" spans="1:5" ht="15.75" x14ac:dyDescent="0.25">
      <c r="A13" s="1"/>
      <c r="B13" s="50" t="s">
        <v>87</v>
      </c>
      <c r="C13" s="39">
        <f>E27+E28</f>
        <v>6453.8310000000001</v>
      </c>
      <c r="D13" s="47"/>
      <c r="E13" s="51"/>
    </row>
    <row r="14" spans="1:5" ht="15.75" x14ac:dyDescent="0.25">
      <c r="B14" s="52" t="s">
        <v>4</v>
      </c>
      <c r="C14" s="39">
        <f>'1 кв.'!E28+'2 кв.'!E28+'3 кв.'!E28+'4 кв.'!E28</f>
        <v>17936.351999999999</v>
      </c>
      <c r="D14" s="47"/>
    </row>
    <row r="15" spans="1:5" ht="15.75" x14ac:dyDescent="0.25">
      <c r="A15" s="49"/>
      <c r="B15" s="52" t="s">
        <v>25</v>
      </c>
      <c r="C15" s="39">
        <f>'1 кв.'!E29+'2 кв.'!E29+'3 кв.'!E29+'4 кв.'!E29</f>
        <v>25099.955999999998</v>
      </c>
      <c r="D15" s="47"/>
    </row>
    <row r="16" spans="1:5" ht="15.75" x14ac:dyDescent="0.25">
      <c r="A16" s="49"/>
      <c r="B16" s="52" t="s">
        <v>88</v>
      </c>
      <c r="C16" s="39">
        <f>'1 кв.'!E30+'2 кв.'!E30+'3 кв.'!E30+'4 кв.'!E30</f>
        <v>22311.072</v>
      </c>
      <c r="D16" s="47"/>
    </row>
    <row r="17" spans="1:5" ht="15.75" x14ac:dyDescent="0.25">
      <c r="A17" s="49"/>
      <c r="B17" s="52" t="s">
        <v>42</v>
      </c>
      <c r="C17" s="39">
        <f>'1 кв.'!E31+'2 кв.'!E31+'3 кв.'!E31+'4 кв.'!E31</f>
        <v>6671.4479999999994</v>
      </c>
      <c r="D17" s="47"/>
    </row>
    <row r="18" spans="1:5" ht="15.75" x14ac:dyDescent="0.25">
      <c r="A18" s="49"/>
      <c r="B18" s="52" t="s">
        <v>89</v>
      </c>
      <c r="C18" s="39">
        <f>'1 кв.'!E32+'2 кв.'!E32+'3 кв.'!E32+'4 кв.'!E32</f>
        <v>6343.3440000000001</v>
      </c>
      <c r="D18" s="47"/>
    </row>
    <row r="19" spans="1:5" ht="15.75" x14ac:dyDescent="0.25">
      <c r="A19" s="49"/>
      <c r="B19" s="52" t="s">
        <v>90</v>
      </c>
      <c r="C19" s="39">
        <f>'1 кв.'!E33+'2 кв.'!E33+'3 кв.'!E33+'4 кв.'!E33</f>
        <v>1093.68</v>
      </c>
      <c r="D19" s="47"/>
    </row>
    <row r="20" spans="1:5" ht="15.75" x14ac:dyDescent="0.25">
      <c r="A20" s="49"/>
      <c r="B20" s="52" t="s">
        <v>91</v>
      </c>
      <c r="C20" s="39">
        <f>'1 кв.'!E34+'2 кв.'!E34+'3 кв.'!E34+'4 кв.'!E34</f>
        <v>6960</v>
      </c>
      <c r="D20" s="47"/>
    </row>
    <row r="21" spans="1:5" ht="15.75" x14ac:dyDescent="0.25">
      <c r="A21" s="49"/>
      <c r="B21" s="52" t="s">
        <v>29</v>
      </c>
      <c r="C21" s="39">
        <f>'1 кв.'!E35+'2 кв.'!E35+'3 кв.'!E35+'4 кв.'!E35</f>
        <v>24361.722000000002</v>
      </c>
      <c r="D21" s="47"/>
    </row>
    <row r="22" spans="1:5" ht="15.75" x14ac:dyDescent="0.25">
      <c r="A22" s="49"/>
      <c r="B22" s="52" t="s">
        <v>32</v>
      </c>
      <c r="C22" s="39">
        <f>'1 кв.'!E36+'2 кв.'!E36+'3 кв.'!E36+'4 кв.'!E36</f>
        <v>31169.88</v>
      </c>
      <c r="D22" s="47"/>
    </row>
    <row r="23" spans="1:5" ht="15.75" x14ac:dyDescent="0.25">
      <c r="A23" s="1"/>
      <c r="B23" s="46" t="s">
        <v>92</v>
      </c>
      <c r="C23" s="37">
        <f>SUM(C12:C22)</f>
        <v>161328.32499999998</v>
      </c>
      <c r="D23" s="47"/>
      <c r="E23" s="51"/>
    </row>
    <row r="24" spans="1:5" ht="15.75" x14ac:dyDescent="0.25">
      <c r="A24" s="1"/>
      <c r="B24" s="53" t="s">
        <v>93</v>
      </c>
      <c r="C24" s="37">
        <f>C6+C10-C23</f>
        <v>41085.585000000021</v>
      </c>
      <c r="D24" s="47"/>
    </row>
    <row r="25" spans="1:5" s="56" customFormat="1" ht="30" x14ac:dyDescent="0.25">
      <c r="A25" s="12"/>
      <c r="B25" s="54" t="s">
        <v>94</v>
      </c>
      <c r="C25" s="3" t="s">
        <v>95</v>
      </c>
      <c r="D25" s="55"/>
    </row>
    <row r="26" spans="1:5" s="56" customFormat="1" ht="15.75" x14ac:dyDescent="0.25">
      <c r="A26" s="57" t="s">
        <v>48</v>
      </c>
      <c r="B26" s="58" t="s">
        <v>46</v>
      </c>
      <c r="C26" s="59">
        <v>4</v>
      </c>
      <c r="D26" s="55"/>
    </row>
    <row r="27" spans="1:5" ht="15.75" x14ac:dyDescent="0.25">
      <c r="A27" s="57"/>
      <c r="B27" s="58" t="s">
        <v>47</v>
      </c>
      <c r="C27" s="59">
        <v>2</v>
      </c>
      <c r="D27" s="47"/>
      <c r="E27" s="56">
        <f>6*118.42</f>
        <v>710.52</v>
      </c>
    </row>
    <row r="28" spans="1:5" ht="15.75" x14ac:dyDescent="0.25">
      <c r="A28" s="57" t="s">
        <v>62</v>
      </c>
      <c r="B28" s="58" t="s">
        <v>60</v>
      </c>
      <c r="C28" s="59">
        <v>7</v>
      </c>
      <c r="D28" s="47"/>
      <c r="E28" s="56">
        <f>45.33*126.7</f>
        <v>5743.3109999999997</v>
      </c>
    </row>
    <row r="29" spans="1:5" ht="15.75" x14ac:dyDescent="0.25">
      <c r="A29" s="57" t="s">
        <v>63</v>
      </c>
      <c r="B29" s="58" t="s">
        <v>61</v>
      </c>
      <c r="C29" s="59">
        <v>9</v>
      </c>
      <c r="D29" s="47"/>
      <c r="E29" s="56"/>
    </row>
    <row r="30" spans="1:5" ht="15.75" x14ac:dyDescent="0.25">
      <c r="A30" s="57" t="s">
        <v>73</v>
      </c>
      <c r="B30" s="58" t="s">
        <v>72</v>
      </c>
      <c r="C30" s="59">
        <v>28</v>
      </c>
      <c r="D30" s="47"/>
      <c r="E30" s="56"/>
    </row>
    <row r="31" spans="1:5" ht="15.75" x14ac:dyDescent="0.25">
      <c r="A31" s="57" t="s">
        <v>80</v>
      </c>
      <c r="B31" s="58" t="s">
        <v>79</v>
      </c>
      <c r="C31" s="59">
        <v>1.33</v>
      </c>
      <c r="D31" s="47"/>
      <c r="E31" s="56"/>
    </row>
    <row r="32" spans="1:5" ht="15.75" x14ac:dyDescent="0.25">
      <c r="A32" s="3"/>
      <c r="B32" s="60"/>
      <c r="C32" s="57"/>
      <c r="D32" s="47"/>
    </row>
    <row r="33" spans="1:4" s="65" customFormat="1" ht="15.75" x14ac:dyDescent="0.25">
      <c r="A33" s="61"/>
      <c r="B33" s="62" t="s">
        <v>96</v>
      </c>
      <c r="C33" s="63">
        <f>SUM(C26:C32)</f>
        <v>51.33</v>
      </c>
      <c r="D33" s="64"/>
    </row>
    <row r="34" spans="1:4" ht="15.75" x14ac:dyDescent="0.25">
      <c r="A34" s="1"/>
      <c r="B34" s="46"/>
      <c r="C34" s="46"/>
      <c r="D34" s="47"/>
    </row>
    <row r="35" spans="1:4" ht="15.75" x14ac:dyDescent="0.25">
      <c r="A35" s="46" t="s">
        <v>97</v>
      </c>
      <c r="C35" s="46"/>
      <c r="D35" s="47"/>
    </row>
    <row r="36" spans="1:4" ht="15.75" x14ac:dyDescent="0.25">
      <c r="A36" s="1"/>
      <c r="B36" s="46"/>
      <c r="C36" s="46"/>
      <c r="D36" s="47"/>
    </row>
    <row r="37" spans="1:4" ht="15.75" x14ac:dyDescent="0.25">
      <c r="A37" s="1"/>
      <c r="B37" s="46"/>
      <c r="C37" s="46"/>
      <c r="D37" s="47"/>
    </row>
    <row r="38" spans="1:4" ht="15.75" x14ac:dyDescent="0.25">
      <c r="A38" s="1"/>
      <c r="B38" s="46"/>
      <c r="C38" s="46"/>
      <c r="D38" s="47"/>
    </row>
    <row r="39" spans="1:4" ht="15.75" x14ac:dyDescent="0.25">
      <c r="A39" s="1"/>
      <c r="B39" s="46"/>
      <c r="C39" s="46"/>
      <c r="D39" s="47"/>
    </row>
    <row r="40" spans="1:4" ht="15.75" x14ac:dyDescent="0.25">
      <c r="A40" s="1"/>
      <c r="B40" s="46"/>
      <c r="C40" s="46"/>
      <c r="D40" s="47"/>
    </row>
    <row r="41" spans="1:4" ht="15.75" x14ac:dyDescent="0.25">
      <c r="A41" s="1"/>
      <c r="B41" s="46"/>
      <c r="C41" s="46"/>
      <c r="D41" s="47"/>
    </row>
    <row r="42" spans="1:4" ht="15.75" x14ac:dyDescent="0.25">
      <c r="A42" s="1"/>
      <c r="B42" s="46"/>
      <c r="C42" s="46"/>
      <c r="D42" s="47"/>
    </row>
    <row r="43" spans="1:4" ht="15.75" x14ac:dyDescent="0.25">
      <c r="A43" s="1"/>
      <c r="B43" s="46"/>
      <c r="C43" s="46"/>
      <c r="D43" s="47"/>
    </row>
    <row r="44" spans="1:4" ht="15.75" x14ac:dyDescent="0.25">
      <c r="A44" s="1"/>
      <c r="B44" s="46"/>
      <c r="C44" s="46"/>
      <c r="D44" s="47"/>
    </row>
    <row r="45" spans="1:4" ht="15.75" x14ac:dyDescent="0.25">
      <c r="A45" s="1"/>
      <c r="B45" s="46"/>
      <c r="C45" s="46"/>
      <c r="D45" s="47"/>
    </row>
    <row r="46" spans="1:4" ht="15.75" x14ac:dyDescent="0.25">
      <c r="A46" s="1"/>
      <c r="B46" s="46"/>
      <c r="C46" s="46"/>
      <c r="D46" s="47"/>
    </row>
    <row r="47" spans="1:4" ht="15.75" x14ac:dyDescent="0.25">
      <c r="A47" s="1"/>
      <c r="B47" s="46"/>
      <c r="C47" s="46"/>
      <c r="D47" s="47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12</vt:i4>
      </vt:variant>
    </vt:vector>
  </HeadingPairs>
  <TitlesOfParts>
    <vt:vector size="17" baseType="lpstr">
      <vt:lpstr>1 кв.</vt:lpstr>
      <vt:lpstr>2 кв.</vt:lpstr>
      <vt:lpstr>3 кв.</vt:lpstr>
      <vt:lpstr>4 кв.</vt:lpstr>
      <vt:lpstr>годовой отчет</vt:lpstr>
      <vt:lpstr>'1 кв.'!_edn1</vt:lpstr>
      <vt:lpstr>'1 кв.'!_edn2</vt:lpstr>
      <vt:lpstr>'1 кв.'!_edn3</vt:lpstr>
      <vt:lpstr>'1 кв.'!_edn4</vt:lpstr>
      <vt:lpstr>'1 кв.'!_ednref2</vt:lpstr>
      <vt:lpstr>'1 кв.'!_ednref3</vt:lpstr>
      <vt:lpstr>'1 кв.'!_ednref4</vt:lpstr>
      <vt:lpstr>'1 кв.'!Область_печати</vt:lpstr>
      <vt:lpstr>'2 кв.'!Область_печати</vt:lpstr>
      <vt:lpstr>'3 кв.'!Область_печати</vt:lpstr>
      <vt:lpstr>'4 кв.'!Область_печати</vt:lpstr>
      <vt:lpstr>'годовой отчет'!Область_печати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2017-01-31T08:05:45Z</dcterms:modified>
</cp:coreProperties>
</file>