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3"/>
  </bookViews>
  <sheets>
    <sheet name="1кв" sheetId="27" r:id="rId1"/>
    <sheet name="2кв" sheetId="28" r:id="rId2"/>
    <sheet name="3кв" sheetId="29" r:id="rId3"/>
    <sheet name="4кв" sheetId="30" r:id="rId4"/>
    <sheet name="отчет" sheetId="31" r:id="rId5"/>
  </sheets>
  <definedNames>
    <definedName name="_xlnm.Print_Area" localSheetId="0">'1кв'!$A$1:$E$50</definedName>
    <definedName name="_xlnm.Print_Area" localSheetId="1">'2кв'!$A$1:$E$51</definedName>
    <definedName name="_xlnm.Print_Area" localSheetId="2">'3кв'!$A$1:$E$51</definedName>
    <definedName name="_xlnm.Print_Area" localSheetId="3">'4кв'!$A$1:$E$50</definedName>
    <definedName name="_xlnm.Print_Area" localSheetId="4">отчет!$A$1:$C$34</definedName>
  </definedNames>
  <calcPr calcId="152511"/>
</workbook>
</file>

<file path=xl/calcChain.xml><?xml version="1.0" encoding="utf-8"?>
<calcChain xmlns="http://schemas.openxmlformats.org/spreadsheetml/2006/main">
  <c r="C18" i="31" l="1"/>
  <c r="C21" i="31"/>
  <c r="C20" i="31"/>
  <c r="C16" i="31"/>
  <c r="C15" i="31"/>
  <c r="C14" i="31"/>
  <c r="C11" i="31"/>
  <c r="C10" i="31"/>
  <c r="C9" i="31"/>
  <c r="C8" i="31"/>
  <c r="C6" i="31"/>
  <c r="B50" i="30"/>
  <c r="B45" i="30"/>
  <c r="C29" i="31"/>
  <c r="C12" i="31" l="1"/>
  <c r="C23" i="31"/>
  <c r="C24" i="31" s="1"/>
  <c r="F20" i="30" l="1"/>
  <c r="E23" i="30" s="1"/>
  <c r="E22" i="30" l="1"/>
  <c r="E27" i="30" s="1"/>
  <c r="B49" i="30" s="1"/>
  <c r="B51" i="29"/>
  <c r="E26" i="29"/>
  <c r="F20" i="29" l="1"/>
  <c r="B44" i="29" l="1"/>
  <c r="B49" i="29"/>
  <c r="B48" i="29"/>
  <c r="E23" i="29"/>
  <c r="E22" i="29"/>
  <c r="B50" i="29" l="1"/>
  <c r="B44" i="28"/>
  <c r="E27" i="28"/>
  <c r="B49" i="28" l="1"/>
  <c r="B48" i="28"/>
  <c r="E23" i="28"/>
  <c r="E22" i="28"/>
  <c r="B50" i="28" s="1"/>
  <c r="B51" i="28" l="1"/>
  <c r="B48" i="27"/>
  <c r="B47" i="27"/>
  <c r="E23" i="27"/>
  <c r="E22" i="27"/>
  <c r="E26" i="27" s="1"/>
  <c r="B49" i="27" l="1"/>
  <c r="B50" i="27" l="1"/>
</calcChain>
</file>

<file path=xl/sharedStrings.xml><?xml version="1.0" encoding="utf-8"?>
<sst xmlns="http://schemas.openxmlformats.org/spreadsheetml/2006/main" count="267" uniqueCount="101">
  <si>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</si>
  <si>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</si>
  <si>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</si>
  <si>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</si>
  <si>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</si>
  <si>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</si>
  <si>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</si>
  <si>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</si>
  <si>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</si>
  <si>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</si>
  <si>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</si>
  <si>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</si>
  <si>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</si>
  <si>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</si>
  <si>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</si>
  <si>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</si>
  <si>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</si>
  <si>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</si>
  <si>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</si>
  <si>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</si>
  <si>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</si>
  <si>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</si>
  <si>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</si>
  <si>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</si>
  <si>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</si>
  <si>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</si>
  <si>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</si>
  <si>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</si>
  <si>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</si>
  <si>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</si>
  <si>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</si>
  <si>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г. Россошь, ул. Алексеева, д. 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</si>
  <si>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 Алексеева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</si>
  <si>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№83  от   01.11.2016 г.</t>
    </r>
  </si>
  <si>
    <t xml:space="preserve">определена приложением № 9 к договору </t>
  </si>
  <si>
    <t>Расходы по содержанию и тек. ремонту</t>
  </si>
  <si>
    <t>Площадь квартир - 1637,9м2</t>
  </si>
  <si>
    <t xml:space="preserve">Общехозяйственные расходы </t>
  </si>
  <si>
    <t>Остаток на начало  квартала</t>
  </si>
  <si>
    <t>Оплачено за размещение оборудования в МОП интернет ТТК</t>
  </si>
  <si>
    <t xml:space="preserve">Услуги по содержанию многоквартирного дома </t>
  </si>
  <si>
    <t xml:space="preserve">Оплачено по нежилым помещениям Гулый Г.Н. </t>
  </si>
  <si>
    <t xml:space="preserve">Оплачено за размещение оборудования в МОП интернет Ростелеком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</si>
  <si>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Барановой Ольги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</si>
  <si>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15.05.2019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</si>
  <si>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 Баранова О.В.</t>
    </r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</si>
  <si>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</si>
  <si>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</si>
  <si>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</si>
  <si>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57482,25</t>
  </si>
  <si>
    <t>за 1 квартал 2024 года</t>
  </si>
  <si>
    <t>31.03.2024 г.</t>
  </si>
  <si>
    <t xml:space="preserve">           2. Всего за период с "01" 01  2024 г. по "31" 03 2024 г. выполнено работ (оказано услуг) на общую сумму пятьдесят четыре тысячи шестьсот сорок рублей 34 копейки.</t>
  </si>
  <si>
    <t>сделать корректировку вторым квартолом</t>
  </si>
  <si>
    <t>за 2 квартал 2024 года</t>
  </si>
  <si>
    <t>30.06.2024 г.</t>
  </si>
  <si>
    <t>2 квартал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</si>
  <si>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</si>
  <si>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</si>
  <si>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04  2024 г. по "30" 06 2024 г. выполнено работ (оказано услуг) на общую сумму пятьдесят пять тысяч сто шесть рублей 84 копейки.</t>
  </si>
  <si>
    <t>за 3 квартал 2024 года</t>
  </si>
  <si>
    <t>30.09.2024 г.</t>
  </si>
  <si>
    <t>Площадь квартир - 1590,1м2</t>
  </si>
  <si>
    <t>Площадь нежилых помещ. 47,8 м2</t>
  </si>
  <si>
    <t>3 квартал</t>
  </si>
  <si>
    <t xml:space="preserve">           2. Всего за период с "01" 07  2024 г. по "30" 09 2024 г. выполнено работ (оказано услуг) на общую сумму пятьдесят восемь тысяч восемьсот двадцать восемь рублей 43 копейки.</t>
  </si>
  <si>
    <t>Предъявлено населению 61727,7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</si>
  <si>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</si>
  <si>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</si>
  <si>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</si>
  <si>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</si>
  <si>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</si>
  <si>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</si>
  <si>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</si>
  <si>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Расходы по управлению МКД </t>
  </si>
  <si>
    <t>работы по договору, всего</t>
  </si>
  <si>
    <t>в том числе:</t>
  </si>
  <si>
    <t>Итого расходов</t>
  </si>
  <si>
    <t>Остаток средств на 01.01.2025</t>
  </si>
  <si>
    <t>Справочно: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</si>
  <si>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</si>
  <si>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</si>
  <si>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</si>
  <si>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</si>
  <si>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</si>
  <si>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</si>
  <si>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</si>
  <si>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Алексеева, д. 1</t>
  </si>
  <si>
    <t>НА ЛИЦЕВОМ СЧЕТЕ  ЗА  период  с 01.01.2024 г. по 31.12.2024 г.</t>
  </si>
  <si>
    <t>за 4 квартал 2024 года</t>
  </si>
  <si>
    <t>31.12.2024 г.</t>
  </si>
  <si>
    <t>4 квартал</t>
  </si>
  <si>
    <t>Оборудование укрытия (смета)</t>
  </si>
  <si>
    <t>декабрь</t>
  </si>
  <si>
    <t xml:space="preserve">           2. Всего за период с "01" 10  2024 г. по "31" 12 2024 г. выполнено работ (оказано услуг) на общую сумму шестьдесят девять тысяч сто восемьдесят рублей 65 копеек.</t>
  </si>
  <si>
    <t xml:space="preserve">Оплачено по нежилым помещениям </t>
  </si>
  <si>
    <t>Начислено всего 238419,9</t>
  </si>
  <si>
    <t>Задолженность населения по оплате на 01.01.2024 г.</t>
  </si>
  <si>
    <t xml:space="preserve">   * Оборудование укрытия (смета)</t>
  </si>
  <si>
    <t>Непредвиденные работы 0 ч/ч</t>
  </si>
  <si>
    <t xml:space="preserve">   * Корректировка расходов по договору с ОАО "Газпром газораспределения Воронеж" (по статье содержание МКД)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</si>
</sst>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4" fillId="0" borderId="0"/>
    <xf numFmtId="0" fontId="15" fillId="0" borderId="0"/>
  </cellStyleXfs>
  <cellXfs count="9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3" fillId="0" borderId="0" xfId="1" applyNumberFormat="1" applyFont="1"/>
    <xf numFmtId="0" fontId="11" fillId="0" borderId="0" xfId="0" applyFont="1"/>
    <xf numFmtId="0" fontId="3" fillId="2" borderId="0" xfId="0" applyFont="1" applyFill="1"/>
    <xf numFmtId="4" fontId="10" fillId="2" borderId="0" xfId="0" applyNumberFormat="1" applyFont="1" applyFill="1" applyAlignment="1"/>
    <xf numFmtId="43" fontId="3" fillId="0" borderId="0" xfId="0" applyNumberFormat="1" applyFont="1"/>
    <xf numFmtId="43" fontId="3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wrapText="1"/>
    </xf>
    <xf numFmtId="4" fontId="13" fillId="3" borderId="0" xfId="2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16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/>
    <xf numFmtId="49" fontId="10" fillId="0" borderId="1" xfId="0" applyNumberFormat="1" applyFont="1" applyBorder="1"/>
    <xf numFmtId="4" fontId="17" fillId="0" borderId="0" xfId="0" applyNumberFormat="1" applyFont="1"/>
    <xf numFmtId="0" fontId="10" fillId="0" borderId="0" xfId="0" applyFont="1" applyAlignment="1">
      <alignment horizontal="left"/>
    </xf>
    <xf numFmtId="49" fontId="10" fillId="0" borderId="1" xfId="0" applyNumberFormat="1" applyFont="1" applyBorder="1" applyAlignment="1"/>
    <xf numFmtId="0" fontId="10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left"/>
    </xf>
    <xf numFmtId="4" fontId="10" fillId="0" borderId="0" xfId="0" applyNumberFormat="1" applyFont="1"/>
    <xf numFmtId="0" fontId="10" fillId="0" borderId="0" xfId="0" applyFont="1" applyBorder="1"/>
    <xf numFmtId="49" fontId="8" fillId="0" borderId="1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3" fontId="10" fillId="0" borderId="0" xfId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3" fontId="10" fillId="0" borderId="2" xfId="1" applyFont="1" applyBorder="1" applyAlignment="1">
      <alignment horizontal="left"/>
    </xf>
    <xf numFmtId="164" fontId="10" fillId="0" borderId="0" xfId="1" applyNumberFormat="1" applyFont="1" applyBorder="1" applyAlignment="1">
      <alignment horizontal="center"/>
    </xf>
    <xf numFmtId="49" fontId="10" fillId="0" borderId="1" xfId="0" applyNumberFormat="1" applyFont="1" applyBorder="1" applyAlignment="1">
      <alignment wrapText="1"/>
    </xf>
    <xf numFmtId="0" fontId="19" fillId="0" borderId="0" xfId="0" applyFont="1"/>
    <xf numFmtId="0" fontId="10" fillId="0" borderId="1" xfId="0" applyFont="1" applyBorder="1" applyAlignment="1">
      <alignment vertical="center" wrapText="1"/>
    </xf>
    <xf numFmtId="43" fontId="19" fillId="0" borderId="0" xfId="0" applyNumberFormat="1" applyFont="1"/>
    <xf numFmtId="166" fontId="8" fillId="0" borderId="1" xfId="1" applyNumberFormat="1" applyFont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164" fontId="10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0" fontId="10" fillId="0" borderId="5" xfId="0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4" zoomScaleSheetLayoutView="100" workbookViewId="0">
      <selection activeCell="G27" sqref="G27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0.75" customHeight="1" x14ac:dyDescent="0.25">
      <c r="A2" s="51" t="s">
        <v>12</v>
      </c>
      <c r="B2" s="52"/>
      <c r="C2" s="52"/>
      <c r="D2" s="52"/>
      <c r="E2" s="52"/>
    </row>
    <row r="3" spans="1:5" ht="16.5" customHeight="1" x14ac:dyDescent="0.25">
      <c r="A3" s="53" t="s">
        <v>50</v>
      </c>
      <c r="B3" s="53"/>
      <c r="C3" s="53"/>
      <c r="D3" s="53"/>
      <c r="E3" s="53"/>
    </row>
    <row r="4" spans="1:5" x14ac:dyDescent="0.25">
      <c r="A4" s="9" t="s">
        <v>13</v>
      </c>
      <c r="B4" s="3"/>
      <c r="C4" s="3"/>
      <c r="E4" s="34" t="s">
        <v>51</v>
      </c>
    </row>
    <row r="5" spans="1:5" x14ac:dyDescent="0.25">
      <c r="A5" s="31"/>
      <c r="B5" s="3"/>
      <c r="C5" s="3"/>
      <c r="D5" s="3"/>
      <c r="E5" s="3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49" t="s">
        <v>31</v>
      </c>
      <c r="B7" s="49"/>
      <c r="C7" s="49"/>
      <c r="D7" s="49"/>
      <c r="E7" s="49"/>
    </row>
    <row r="8" spans="1:5" ht="18.75" customHeight="1" x14ac:dyDescent="0.25">
      <c r="A8" s="56" t="s">
        <v>1</v>
      </c>
      <c r="B8" s="56"/>
      <c r="C8" s="56"/>
      <c r="D8" s="56"/>
      <c r="E8" s="56"/>
    </row>
    <row r="9" spans="1:5" ht="14.25" customHeight="1" x14ac:dyDescent="0.25">
      <c r="A9" s="54" t="s">
        <v>43</v>
      </c>
      <c r="B9" s="54"/>
      <c r="C9" s="54"/>
      <c r="D9" s="54"/>
      <c r="E9" s="54"/>
    </row>
    <row r="10" spans="1:5" ht="27" customHeight="1" x14ac:dyDescent="0.25">
      <c r="A10" s="57" t="s">
        <v>14</v>
      </c>
      <c r="B10" s="58"/>
      <c r="C10" s="58"/>
      <c r="D10" s="58"/>
      <c r="E10" s="58"/>
    </row>
    <row r="11" spans="1:5" ht="30.75" customHeight="1" x14ac:dyDescent="0.25">
      <c r="A11" s="54" t="s">
        <v>44</v>
      </c>
      <c r="B11" s="54"/>
      <c r="C11" s="54"/>
      <c r="D11" s="54"/>
      <c r="E11" s="54"/>
    </row>
    <row r="12" spans="1:5" ht="14.25" customHeight="1" x14ac:dyDescent="0.25">
      <c r="A12" s="56" t="s">
        <v>15</v>
      </c>
      <c r="B12" s="59"/>
      <c r="C12" s="59"/>
      <c r="D12" s="59"/>
      <c r="E12" s="59"/>
    </row>
    <row r="13" spans="1:5" ht="15" customHeight="1" x14ac:dyDescent="0.25">
      <c r="A13" s="54" t="s">
        <v>23</v>
      </c>
      <c r="B13" s="54"/>
      <c r="C13" s="54"/>
      <c r="D13" s="54"/>
      <c r="E13" s="54"/>
    </row>
    <row r="14" spans="1:5" ht="15.75" customHeight="1" x14ac:dyDescent="0.25">
      <c r="A14" s="56" t="s">
        <v>2</v>
      </c>
      <c r="B14" s="59"/>
      <c r="C14" s="59"/>
      <c r="D14" s="59"/>
      <c r="E14" s="59"/>
    </row>
    <row r="15" spans="1:5" ht="17.25" customHeight="1" x14ac:dyDescent="0.25">
      <c r="A15" s="54" t="s">
        <v>47</v>
      </c>
      <c r="B15" s="54"/>
      <c r="C15" s="54"/>
      <c r="D15" s="54"/>
      <c r="E15" s="54"/>
    </row>
    <row r="16" spans="1:5" ht="16.5" customHeight="1" x14ac:dyDescent="0.25">
      <c r="A16" s="56" t="s">
        <v>16</v>
      </c>
      <c r="B16" s="59"/>
      <c r="C16" s="59"/>
      <c r="D16" s="59"/>
      <c r="E16" s="59"/>
    </row>
    <row r="17" spans="1:8" ht="31.15" customHeight="1" x14ac:dyDescent="0.25">
      <c r="A17" s="54" t="s">
        <v>17</v>
      </c>
      <c r="B17" s="54"/>
      <c r="C17" s="54"/>
      <c r="D17" s="54"/>
      <c r="E17" s="54"/>
    </row>
    <row r="18" spans="1:8" ht="58.15" customHeight="1" x14ac:dyDescent="0.25">
      <c r="A18" s="54" t="s">
        <v>33</v>
      </c>
      <c r="B18" s="54"/>
      <c r="C18" s="54"/>
      <c r="D18" s="54"/>
      <c r="E18" s="54"/>
    </row>
    <row r="19" spans="1:8" ht="36.75" customHeight="1" x14ac:dyDescent="0.25">
      <c r="A19" s="55" t="s">
        <v>32</v>
      </c>
      <c r="B19" s="55"/>
      <c r="C19" s="55"/>
      <c r="D19" s="55"/>
      <c r="E19" s="55"/>
    </row>
    <row r="20" spans="1:8" x14ac:dyDescent="0.25">
      <c r="A20" s="55"/>
      <c r="B20" s="55"/>
      <c r="C20" s="55"/>
      <c r="D20" s="55"/>
      <c r="E20" s="55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3" t="s">
        <v>40</v>
      </c>
      <c r="B22" s="8" t="s">
        <v>34</v>
      </c>
      <c r="C22" s="2" t="s">
        <v>4</v>
      </c>
      <c r="D22" s="2">
        <v>6.76</v>
      </c>
      <c r="E22" s="7">
        <f>D22*F20*G20</f>
        <v>33216.612000000001</v>
      </c>
    </row>
    <row r="23" spans="1:8" ht="18" customHeight="1" x14ac:dyDescent="0.25">
      <c r="A23" s="6" t="s">
        <v>37</v>
      </c>
      <c r="B23" s="8" t="s">
        <v>22</v>
      </c>
      <c r="C23" s="2" t="s">
        <v>4</v>
      </c>
      <c r="D23" s="2">
        <v>4.3600000000000003</v>
      </c>
      <c r="E23" s="7">
        <f>D23*F20*G20</f>
        <v>21423.732000000004</v>
      </c>
      <c r="G23" s="21"/>
    </row>
    <row r="24" spans="1:8" s="19" customFormat="1" ht="15.75" x14ac:dyDescent="0.25">
      <c r="A24" s="24" t="s">
        <v>24</v>
      </c>
      <c r="B24" s="25" t="s">
        <v>46</v>
      </c>
      <c r="C24" s="26" t="s">
        <v>25</v>
      </c>
      <c r="D24" s="26"/>
      <c r="E24" s="22">
        <v>0</v>
      </c>
      <c r="H24" s="20"/>
    </row>
    <row r="25" spans="1:8" s="19" customFormat="1" ht="15.75" x14ac:dyDescent="0.25">
      <c r="A25" s="24"/>
      <c r="B25" s="25"/>
      <c r="C25" s="26"/>
      <c r="D25" s="26"/>
      <c r="E25" s="22"/>
      <c r="H25" s="20"/>
    </row>
    <row r="26" spans="1:8" s="19" customFormat="1" ht="15.75" x14ac:dyDescent="0.25">
      <c r="A26" s="10" t="s">
        <v>26</v>
      </c>
      <c r="B26" s="11"/>
      <c r="C26" s="12"/>
      <c r="D26" s="12"/>
      <c r="E26" s="13">
        <f>SUM(E22:E25)</f>
        <v>54640.344000000005</v>
      </c>
      <c r="G26" s="19" t="s">
        <v>53</v>
      </c>
      <c r="H26" s="20"/>
    </row>
    <row r="27" spans="1:8" s="19" customFormat="1" ht="13.15" customHeight="1" x14ac:dyDescent="0.25">
      <c r="A27" s="1"/>
      <c r="B27" s="1"/>
      <c r="C27" s="1"/>
      <c r="D27" s="1"/>
      <c r="E27" s="1"/>
      <c r="H27" s="20"/>
    </row>
    <row r="28" spans="1:8" s="14" customFormat="1" ht="30.6" customHeight="1" x14ac:dyDescent="0.25">
      <c r="A28" s="61" t="s">
        <v>52</v>
      </c>
      <c r="B28" s="61"/>
      <c r="C28" s="61"/>
      <c r="D28" s="61"/>
      <c r="E28" s="61"/>
      <c r="H28" s="15"/>
    </row>
    <row r="29" spans="1:8" ht="29.45" customHeight="1" x14ac:dyDescent="0.25">
      <c r="A29" s="54" t="s">
        <v>21</v>
      </c>
      <c r="B29" s="54"/>
      <c r="C29" s="54"/>
      <c r="D29" s="54"/>
      <c r="E29" s="54"/>
    </row>
    <row r="30" spans="1:8" ht="22.15" customHeight="1" x14ac:dyDescent="0.25">
      <c r="A30" s="54" t="s">
        <v>20</v>
      </c>
      <c r="B30" s="54"/>
      <c r="C30" s="54"/>
      <c r="D30" s="54"/>
      <c r="E30" s="54"/>
    </row>
    <row r="31" spans="1:8" ht="30" customHeight="1" x14ac:dyDescent="0.25">
      <c r="A31" s="54" t="s">
        <v>27</v>
      </c>
      <c r="B31" s="54"/>
      <c r="C31" s="54"/>
      <c r="D31" s="54"/>
      <c r="E31" s="54"/>
    </row>
    <row r="32" spans="1:8" x14ac:dyDescent="0.25">
      <c r="A32" s="54" t="s">
        <v>18</v>
      </c>
      <c r="B32" s="54"/>
      <c r="C32" s="54"/>
      <c r="D32" s="54"/>
      <c r="E32" s="54"/>
    </row>
    <row r="33" spans="1:5" ht="31.5" customHeight="1" x14ac:dyDescent="0.25">
      <c r="A33" s="62" t="s">
        <v>5</v>
      </c>
      <c r="B33" s="62"/>
      <c r="C33" s="62"/>
      <c r="D33" s="62"/>
      <c r="E33" s="62"/>
    </row>
    <row r="34" spans="1:5" x14ac:dyDescent="0.25">
      <c r="A34" s="54" t="s">
        <v>18</v>
      </c>
      <c r="B34" s="54"/>
      <c r="C34" s="54"/>
      <c r="D34" s="54"/>
      <c r="E34" s="54"/>
    </row>
    <row r="35" spans="1:5" x14ac:dyDescent="0.25">
      <c r="A35" s="63" t="s">
        <v>48</v>
      </c>
      <c r="B35" s="63"/>
      <c r="C35" s="63"/>
      <c r="D35" s="63"/>
      <c r="E35" s="4"/>
    </row>
    <row r="36" spans="1:5" x14ac:dyDescent="0.25">
      <c r="B36" s="60" t="s">
        <v>19</v>
      </c>
      <c r="C36" s="60"/>
      <c r="D36" s="60"/>
      <c r="E36" s="5" t="s">
        <v>6</v>
      </c>
    </row>
    <row r="37" spans="1:5" ht="15" customHeight="1" x14ac:dyDescent="0.25">
      <c r="A37" s="30"/>
      <c r="B37" s="30"/>
      <c r="C37" s="30"/>
      <c r="D37" s="30"/>
      <c r="E37" s="30"/>
    </row>
    <row r="38" spans="1:5" x14ac:dyDescent="0.25">
      <c r="A38" s="64" t="s">
        <v>45</v>
      </c>
      <c r="B38" s="64"/>
      <c r="C38" s="64"/>
      <c r="D38" s="64"/>
      <c r="E38" s="64"/>
    </row>
    <row r="39" spans="1:5" x14ac:dyDescent="0.25">
      <c r="B39" s="60" t="s">
        <v>19</v>
      </c>
      <c r="C39" s="60"/>
      <c r="D39" s="60"/>
      <c r="E39" s="5" t="s">
        <v>6</v>
      </c>
    </row>
    <row r="41" spans="1:5" x14ac:dyDescent="0.25">
      <c r="A41" s="1" t="s">
        <v>36</v>
      </c>
    </row>
    <row r="42" spans="1:5" x14ac:dyDescent="0.25">
      <c r="A42" s="14" t="s">
        <v>28</v>
      </c>
    </row>
    <row r="43" spans="1:5" x14ac:dyDescent="0.25">
      <c r="A43" s="1" t="s">
        <v>38</v>
      </c>
      <c r="B43" s="29">
        <v>27815.78</v>
      </c>
    </row>
    <row r="44" spans="1:5" ht="18" customHeight="1" x14ac:dyDescent="0.25">
      <c r="A44" s="32" t="s">
        <v>49</v>
      </c>
      <c r="B44" s="17"/>
    </row>
    <row r="45" spans="1:5" x14ac:dyDescent="0.25">
      <c r="A45" s="1" t="s">
        <v>29</v>
      </c>
      <c r="B45" s="17">
        <v>58418.73</v>
      </c>
    </row>
    <row r="46" spans="1:5" ht="30" x14ac:dyDescent="0.25">
      <c r="A46" s="32" t="s">
        <v>41</v>
      </c>
      <c r="B46" s="17">
        <v>1727.97</v>
      </c>
    </row>
    <row r="47" spans="1:5" ht="45" x14ac:dyDescent="0.25">
      <c r="A47" s="28" t="s">
        <v>42</v>
      </c>
      <c r="B47" s="17">
        <f>150*3</f>
        <v>450</v>
      </c>
    </row>
    <row r="48" spans="1:5" ht="45" x14ac:dyDescent="0.25">
      <c r="A48" s="28" t="s">
        <v>39</v>
      </c>
      <c r="B48" s="17">
        <f>3*330</f>
        <v>990</v>
      </c>
    </row>
    <row r="49" spans="1:2" ht="30" x14ac:dyDescent="0.25">
      <c r="A49" s="32" t="s">
        <v>35</v>
      </c>
      <c r="B49" s="17">
        <f>E26</f>
        <v>54640.344000000005</v>
      </c>
    </row>
    <row r="50" spans="1:2" x14ac:dyDescent="0.25">
      <c r="A50" s="18" t="s">
        <v>30</v>
      </c>
      <c r="B50" s="16">
        <f>B43+B45+B48+B46+B47-B49</f>
        <v>34762.136000000006</v>
      </c>
    </row>
    <row r="51" spans="1:2" x14ac:dyDescent="0.25">
      <c r="B51" s="27">
        <v>27815.78</v>
      </c>
    </row>
    <row r="52" spans="1:2" x14ac:dyDescent="0.25">
      <c r="B52" s="33"/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0.75" customHeight="1" x14ac:dyDescent="0.25">
      <c r="A2" s="51" t="s">
        <v>12</v>
      </c>
      <c r="B2" s="52"/>
      <c r="C2" s="52"/>
      <c r="D2" s="52"/>
      <c r="E2" s="52"/>
    </row>
    <row r="3" spans="1:5" ht="16.5" customHeight="1" x14ac:dyDescent="0.25">
      <c r="A3" s="53" t="s">
        <v>54</v>
      </c>
      <c r="B3" s="53"/>
      <c r="C3" s="53"/>
      <c r="D3" s="53"/>
      <c r="E3" s="53"/>
    </row>
    <row r="4" spans="1:5" x14ac:dyDescent="0.25">
      <c r="A4" s="9" t="s">
        <v>13</v>
      </c>
      <c r="B4" s="3"/>
      <c r="C4" s="3"/>
      <c r="E4" s="34" t="s">
        <v>55</v>
      </c>
    </row>
    <row r="5" spans="1:5" x14ac:dyDescent="0.25">
      <c r="A5" s="37"/>
      <c r="B5" s="3"/>
      <c r="C5" s="3"/>
      <c r="D5" s="3"/>
      <c r="E5" s="3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49" t="s">
        <v>31</v>
      </c>
      <c r="B7" s="49"/>
      <c r="C7" s="49"/>
      <c r="D7" s="49"/>
      <c r="E7" s="49"/>
    </row>
    <row r="8" spans="1:5" ht="18.75" customHeight="1" x14ac:dyDescent="0.25">
      <c r="A8" s="56" t="s">
        <v>1</v>
      </c>
      <c r="B8" s="56"/>
      <c r="C8" s="56"/>
      <c r="D8" s="56"/>
      <c r="E8" s="56"/>
    </row>
    <row r="9" spans="1:5" ht="14.25" customHeight="1" x14ac:dyDescent="0.25">
      <c r="A9" s="54" t="s">
        <v>43</v>
      </c>
      <c r="B9" s="54"/>
      <c r="C9" s="54"/>
      <c r="D9" s="54"/>
      <c r="E9" s="54"/>
    </row>
    <row r="10" spans="1:5" ht="27" customHeight="1" x14ac:dyDescent="0.25">
      <c r="A10" s="57" t="s">
        <v>14</v>
      </c>
      <c r="B10" s="58"/>
      <c r="C10" s="58"/>
      <c r="D10" s="58"/>
      <c r="E10" s="58"/>
    </row>
    <row r="11" spans="1:5" ht="30.75" customHeight="1" x14ac:dyDescent="0.25">
      <c r="A11" s="54" t="s">
        <v>44</v>
      </c>
      <c r="B11" s="54"/>
      <c r="C11" s="54"/>
      <c r="D11" s="54"/>
      <c r="E11" s="54"/>
    </row>
    <row r="12" spans="1:5" ht="14.25" customHeight="1" x14ac:dyDescent="0.25">
      <c r="A12" s="56" t="s">
        <v>15</v>
      </c>
      <c r="B12" s="59"/>
      <c r="C12" s="59"/>
      <c r="D12" s="59"/>
      <c r="E12" s="59"/>
    </row>
    <row r="13" spans="1:5" ht="15" customHeight="1" x14ac:dyDescent="0.25">
      <c r="A13" s="54" t="s">
        <v>23</v>
      </c>
      <c r="B13" s="54"/>
      <c r="C13" s="54"/>
      <c r="D13" s="54"/>
      <c r="E13" s="54"/>
    </row>
    <row r="14" spans="1:5" ht="15.75" customHeight="1" x14ac:dyDescent="0.25">
      <c r="A14" s="56" t="s">
        <v>2</v>
      </c>
      <c r="B14" s="59"/>
      <c r="C14" s="59"/>
      <c r="D14" s="59"/>
      <c r="E14" s="59"/>
    </row>
    <row r="15" spans="1:5" ht="17.25" customHeight="1" x14ac:dyDescent="0.25">
      <c r="A15" s="54" t="s">
        <v>47</v>
      </c>
      <c r="B15" s="54"/>
      <c r="C15" s="54"/>
      <c r="D15" s="54"/>
      <c r="E15" s="54"/>
    </row>
    <row r="16" spans="1:5" ht="16.5" customHeight="1" x14ac:dyDescent="0.25">
      <c r="A16" s="56" t="s">
        <v>16</v>
      </c>
      <c r="B16" s="59"/>
      <c r="C16" s="59"/>
      <c r="D16" s="59"/>
      <c r="E16" s="59"/>
    </row>
    <row r="17" spans="1:8" ht="31.15" customHeight="1" x14ac:dyDescent="0.25">
      <c r="A17" s="54" t="s">
        <v>17</v>
      </c>
      <c r="B17" s="54"/>
      <c r="C17" s="54"/>
      <c r="D17" s="54"/>
      <c r="E17" s="54"/>
    </row>
    <row r="18" spans="1:8" ht="58.15" customHeight="1" x14ac:dyDescent="0.25">
      <c r="A18" s="54" t="s">
        <v>33</v>
      </c>
      <c r="B18" s="54"/>
      <c r="C18" s="54"/>
      <c r="D18" s="54"/>
      <c r="E18" s="54"/>
    </row>
    <row r="19" spans="1:8" ht="36.75" customHeight="1" x14ac:dyDescent="0.25">
      <c r="A19" s="55" t="s">
        <v>32</v>
      </c>
      <c r="B19" s="55"/>
      <c r="C19" s="55"/>
      <c r="D19" s="55"/>
      <c r="E19" s="55"/>
    </row>
    <row r="20" spans="1:8" x14ac:dyDescent="0.25">
      <c r="A20" s="55"/>
      <c r="B20" s="55"/>
      <c r="C20" s="55"/>
      <c r="D20" s="55"/>
      <c r="E20" s="55"/>
      <c r="F20" s="1">
        <v>1637.9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3" t="s">
        <v>40</v>
      </c>
      <c r="B22" s="8" t="s">
        <v>34</v>
      </c>
      <c r="C22" s="2" t="s">
        <v>4</v>
      </c>
      <c r="D22" s="2">
        <v>6.76</v>
      </c>
      <c r="E22" s="7">
        <f>D22*F20*G20</f>
        <v>33216.612000000001</v>
      </c>
    </row>
    <row r="23" spans="1:8" ht="18" customHeight="1" x14ac:dyDescent="0.25">
      <c r="A23" s="6" t="s">
        <v>37</v>
      </c>
      <c r="B23" s="8" t="s">
        <v>22</v>
      </c>
      <c r="C23" s="2" t="s">
        <v>4</v>
      </c>
      <c r="D23" s="2">
        <v>4.3600000000000003</v>
      </c>
      <c r="E23" s="7">
        <f>D23*F20*G20</f>
        <v>21423.732000000004</v>
      </c>
      <c r="G23" s="21"/>
    </row>
    <row r="24" spans="1:8" s="19" customFormat="1" ht="15.75" x14ac:dyDescent="0.25">
      <c r="A24" s="24" t="s">
        <v>24</v>
      </c>
      <c r="B24" s="25" t="s">
        <v>56</v>
      </c>
      <c r="C24" s="26" t="s">
        <v>25</v>
      </c>
      <c r="D24" s="26"/>
      <c r="E24" s="22">
        <v>0</v>
      </c>
      <c r="H24" s="20"/>
    </row>
    <row r="25" spans="1:8" s="19" customFormat="1" ht="60" x14ac:dyDescent="0.25">
      <c r="A25" s="41" t="s">
        <v>57</v>
      </c>
      <c r="B25" s="42" t="s">
        <v>58</v>
      </c>
      <c r="C25" s="43" t="s">
        <v>25</v>
      </c>
      <c r="D25" s="43"/>
      <c r="E25" s="44">
        <v>466.5</v>
      </c>
    </row>
    <row r="26" spans="1:8" s="19" customFormat="1" ht="15.75" x14ac:dyDescent="0.25">
      <c r="A26" s="24"/>
      <c r="B26" s="25"/>
      <c r="C26" s="26"/>
      <c r="D26" s="26"/>
      <c r="E26" s="22"/>
      <c r="H26" s="20"/>
    </row>
    <row r="27" spans="1:8" s="19" customFormat="1" ht="15.75" x14ac:dyDescent="0.25">
      <c r="A27" s="10" t="s">
        <v>26</v>
      </c>
      <c r="B27" s="11"/>
      <c r="C27" s="12"/>
      <c r="D27" s="12"/>
      <c r="E27" s="13">
        <f>SUM(E22:E26)</f>
        <v>55106.844000000005</v>
      </c>
      <c r="H27" s="20"/>
    </row>
    <row r="28" spans="1:8" s="19" customFormat="1" ht="13.15" customHeight="1" x14ac:dyDescent="0.25">
      <c r="A28" s="1"/>
      <c r="B28" s="1"/>
      <c r="C28" s="1"/>
      <c r="D28" s="1"/>
      <c r="E28" s="1"/>
      <c r="H28" s="20"/>
    </row>
    <row r="29" spans="1:8" s="14" customFormat="1" ht="30.6" customHeight="1" x14ac:dyDescent="0.25">
      <c r="A29" s="61" t="s">
        <v>59</v>
      </c>
      <c r="B29" s="61"/>
      <c r="C29" s="61"/>
      <c r="D29" s="61"/>
      <c r="E29" s="61"/>
      <c r="H29" s="15"/>
    </row>
    <row r="30" spans="1:8" ht="29.45" customHeight="1" x14ac:dyDescent="0.25">
      <c r="A30" s="54" t="s">
        <v>21</v>
      </c>
      <c r="B30" s="54"/>
      <c r="C30" s="54"/>
      <c r="D30" s="54"/>
      <c r="E30" s="54"/>
    </row>
    <row r="31" spans="1:8" ht="22.15" customHeight="1" x14ac:dyDescent="0.25">
      <c r="A31" s="54" t="s">
        <v>20</v>
      </c>
      <c r="B31" s="54"/>
      <c r="C31" s="54"/>
      <c r="D31" s="54"/>
      <c r="E31" s="54"/>
    </row>
    <row r="32" spans="1:8" ht="30" customHeight="1" x14ac:dyDescent="0.25">
      <c r="A32" s="54" t="s">
        <v>27</v>
      </c>
      <c r="B32" s="54"/>
      <c r="C32" s="54"/>
      <c r="D32" s="54"/>
      <c r="E32" s="54"/>
    </row>
    <row r="33" spans="1:5" x14ac:dyDescent="0.25">
      <c r="A33" s="54" t="s">
        <v>18</v>
      </c>
      <c r="B33" s="54"/>
      <c r="C33" s="54"/>
      <c r="D33" s="54"/>
      <c r="E33" s="54"/>
    </row>
    <row r="34" spans="1:5" ht="31.5" customHeight="1" x14ac:dyDescent="0.25">
      <c r="A34" s="62" t="s">
        <v>5</v>
      </c>
      <c r="B34" s="62"/>
      <c r="C34" s="62"/>
      <c r="D34" s="62"/>
      <c r="E34" s="62"/>
    </row>
    <row r="35" spans="1:5" x14ac:dyDescent="0.25">
      <c r="A35" s="54" t="s">
        <v>18</v>
      </c>
      <c r="B35" s="54"/>
      <c r="C35" s="54"/>
      <c r="D35" s="54"/>
      <c r="E35" s="54"/>
    </row>
    <row r="36" spans="1:5" x14ac:dyDescent="0.25">
      <c r="A36" s="63" t="s">
        <v>48</v>
      </c>
      <c r="B36" s="63"/>
      <c r="C36" s="63"/>
      <c r="D36" s="63"/>
      <c r="E36" s="4"/>
    </row>
    <row r="37" spans="1:5" x14ac:dyDescent="0.25">
      <c r="B37" s="60" t="s">
        <v>19</v>
      </c>
      <c r="C37" s="60"/>
      <c r="D37" s="60"/>
      <c r="E37" s="5" t="s">
        <v>6</v>
      </c>
    </row>
    <row r="38" spans="1:5" ht="15" customHeight="1" x14ac:dyDescent="0.25">
      <c r="A38" s="36"/>
      <c r="B38" s="36"/>
      <c r="C38" s="36"/>
      <c r="D38" s="36"/>
      <c r="E38" s="36"/>
    </row>
    <row r="39" spans="1:5" x14ac:dyDescent="0.25">
      <c r="A39" s="64" t="s">
        <v>45</v>
      </c>
      <c r="B39" s="64"/>
      <c r="C39" s="64"/>
      <c r="D39" s="64"/>
      <c r="E39" s="64"/>
    </row>
    <row r="40" spans="1:5" x14ac:dyDescent="0.25">
      <c r="B40" s="60" t="s">
        <v>19</v>
      </c>
      <c r="C40" s="60"/>
      <c r="D40" s="60"/>
      <c r="E40" s="5" t="s">
        <v>6</v>
      </c>
    </row>
    <row r="42" spans="1:5" x14ac:dyDescent="0.25">
      <c r="A42" s="1" t="s">
        <v>36</v>
      </c>
    </row>
    <row r="43" spans="1:5" x14ac:dyDescent="0.25">
      <c r="A43" s="14" t="s">
        <v>28</v>
      </c>
    </row>
    <row r="44" spans="1:5" x14ac:dyDescent="0.25">
      <c r="A44" s="1" t="s">
        <v>38</v>
      </c>
      <c r="B44" s="29">
        <f>'1кв'!B50</f>
        <v>34762.136000000006</v>
      </c>
    </row>
    <row r="45" spans="1:5" ht="18" customHeight="1" x14ac:dyDescent="0.25">
      <c r="A45" s="35" t="s">
        <v>49</v>
      </c>
      <c r="B45" s="17"/>
    </row>
    <row r="46" spans="1:5" x14ac:dyDescent="0.25">
      <c r="A46" s="1" t="s">
        <v>29</v>
      </c>
      <c r="B46" s="17">
        <v>59078.87</v>
      </c>
    </row>
    <row r="47" spans="1:5" ht="30" x14ac:dyDescent="0.25">
      <c r="A47" s="35" t="s">
        <v>41</v>
      </c>
      <c r="B47" s="17">
        <v>1727.97</v>
      </c>
    </row>
    <row r="48" spans="1:5" ht="45" x14ac:dyDescent="0.25">
      <c r="A48" s="28" t="s">
        <v>42</v>
      </c>
      <c r="B48" s="17">
        <f>150*3</f>
        <v>450</v>
      </c>
    </row>
    <row r="49" spans="1:2" ht="45" x14ac:dyDescent="0.25">
      <c r="A49" s="28" t="s">
        <v>39</v>
      </c>
      <c r="B49" s="17">
        <f>3*330</f>
        <v>990</v>
      </c>
    </row>
    <row r="50" spans="1:2" ht="30" x14ac:dyDescent="0.25">
      <c r="A50" s="35" t="s">
        <v>35</v>
      </c>
      <c r="B50" s="17">
        <f>E27</f>
        <v>55106.844000000005</v>
      </c>
    </row>
    <row r="51" spans="1:2" x14ac:dyDescent="0.25">
      <c r="A51" s="18" t="s">
        <v>30</v>
      </c>
      <c r="B51" s="16">
        <f>B44+B46+B49+B47+B48-B50</f>
        <v>41902.132000000005</v>
      </c>
    </row>
    <row r="52" spans="1:2" x14ac:dyDescent="0.25">
      <c r="B52" s="27">
        <v>27815.78</v>
      </c>
    </row>
    <row r="53" spans="1:2" x14ac:dyDescent="0.25">
      <c r="B53" s="33"/>
    </row>
  </sheetData>
  <mergeCells count="29">
    <mergeCell ref="A35:E35"/>
    <mergeCell ref="A36:D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0" zoomScaleSheetLayoutView="100" workbookViewId="0">
      <selection activeCell="A48" sqref="A48:A49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0.75" customHeight="1" x14ac:dyDescent="0.25">
      <c r="A2" s="51" t="s">
        <v>12</v>
      </c>
      <c r="B2" s="52"/>
      <c r="C2" s="52"/>
      <c r="D2" s="52"/>
      <c r="E2" s="52"/>
    </row>
    <row r="3" spans="1:5" ht="16.5" customHeight="1" x14ac:dyDescent="0.25">
      <c r="A3" s="53" t="s">
        <v>60</v>
      </c>
      <c r="B3" s="53"/>
      <c r="C3" s="53"/>
      <c r="D3" s="53"/>
      <c r="E3" s="53"/>
    </row>
    <row r="4" spans="1:5" x14ac:dyDescent="0.25">
      <c r="A4" s="9" t="s">
        <v>13</v>
      </c>
      <c r="B4" s="3"/>
      <c r="C4" s="3"/>
      <c r="E4" s="34" t="s">
        <v>61</v>
      </c>
    </row>
    <row r="5" spans="1:5" x14ac:dyDescent="0.25">
      <c r="A5" s="40"/>
      <c r="B5" s="3"/>
      <c r="C5" s="3"/>
      <c r="D5" s="3"/>
      <c r="E5" s="3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49" t="s">
        <v>31</v>
      </c>
      <c r="B7" s="49"/>
      <c r="C7" s="49"/>
      <c r="D7" s="49"/>
      <c r="E7" s="49"/>
    </row>
    <row r="8" spans="1:5" ht="18.75" customHeight="1" x14ac:dyDescent="0.25">
      <c r="A8" s="56" t="s">
        <v>1</v>
      </c>
      <c r="B8" s="56"/>
      <c r="C8" s="56"/>
      <c r="D8" s="56"/>
      <c r="E8" s="56"/>
    </row>
    <row r="9" spans="1:5" ht="14.25" customHeight="1" x14ac:dyDescent="0.25">
      <c r="A9" s="54" t="s">
        <v>43</v>
      </c>
      <c r="B9" s="54"/>
      <c r="C9" s="54"/>
      <c r="D9" s="54"/>
      <c r="E9" s="54"/>
    </row>
    <row r="10" spans="1:5" ht="27" customHeight="1" x14ac:dyDescent="0.25">
      <c r="A10" s="57" t="s">
        <v>14</v>
      </c>
      <c r="B10" s="58"/>
      <c r="C10" s="58"/>
      <c r="D10" s="58"/>
      <c r="E10" s="58"/>
    </row>
    <row r="11" spans="1:5" ht="30.75" customHeight="1" x14ac:dyDescent="0.25">
      <c r="A11" s="54" t="s">
        <v>44</v>
      </c>
      <c r="B11" s="54"/>
      <c r="C11" s="54"/>
      <c r="D11" s="54"/>
      <c r="E11" s="54"/>
    </row>
    <row r="12" spans="1:5" ht="14.25" customHeight="1" x14ac:dyDescent="0.25">
      <c r="A12" s="56" t="s">
        <v>15</v>
      </c>
      <c r="B12" s="59"/>
      <c r="C12" s="59"/>
      <c r="D12" s="59"/>
      <c r="E12" s="59"/>
    </row>
    <row r="13" spans="1:5" ht="15" customHeight="1" x14ac:dyDescent="0.25">
      <c r="A13" s="54" t="s">
        <v>23</v>
      </c>
      <c r="B13" s="54"/>
      <c r="C13" s="54"/>
      <c r="D13" s="54"/>
      <c r="E13" s="54"/>
    </row>
    <row r="14" spans="1:5" ht="15.75" customHeight="1" x14ac:dyDescent="0.25">
      <c r="A14" s="56" t="s">
        <v>2</v>
      </c>
      <c r="B14" s="59"/>
      <c r="C14" s="59"/>
      <c r="D14" s="59"/>
      <c r="E14" s="59"/>
    </row>
    <row r="15" spans="1:5" ht="17.25" customHeight="1" x14ac:dyDescent="0.25">
      <c r="A15" s="54" t="s">
        <v>47</v>
      </c>
      <c r="B15" s="54"/>
      <c r="C15" s="54"/>
      <c r="D15" s="54"/>
      <c r="E15" s="54"/>
    </row>
    <row r="16" spans="1:5" ht="16.5" customHeight="1" x14ac:dyDescent="0.25">
      <c r="A16" s="56" t="s">
        <v>16</v>
      </c>
      <c r="B16" s="59"/>
      <c r="C16" s="59"/>
      <c r="D16" s="59"/>
      <c r="E16" s="59"/>
    </row>
    <row r="17" spans="1:8" ht="31.15" customHeight="1" x14ac:dyDescent="0.25">
      <c r="A17" s="54" t="s">
        <v>17</v>
      </c>
      <c r="B17" s="54"/>
      <c r="C17" s="54"/>
      <c r="D17" s="54"/>
      <c r="E17" s="54"/>
    </row>
    <row r="18" spans="1:8" ht="58.15" customHeight="1" x14ac:dyDescent="0.25">
      <c r="A18" s="54" t="s">
        <v>33</v>
      </c>
      <c r="B18" s="54"/>
      <c r="C18" s="54"/>
      <c r="D18" s="54"/>
      <c r="E18" s="54"/>
    </row>
    <row r="19" spans="1:8" ht="36.75" customHeight="1" x14ac:dyDescent="0.25">
      <c r="A19" s="55" t="s">
        <v>32</v>
      </c>
      <c r="B19" s="55"/>
      <c r="C19" s="55"/>
      <c r="D19" s="55"/>
      <c r="E19" s="55"/>
    </row>
    <row r="20" spans="1:8" x14ac:dyDescent="0.25">
      <c r="A20" s="55"/>
      <c r="B20" s="55"/>
      <c r="C20" s="55"/>
      <c r="D20" s="55"/>
      <c r="E20" s="55"/>
      <c r="F20" s="1">
        <f>1590.1+47.8</f>
        <v>1637.8999999999999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3" t="s">
        <v>40</v>
      </c>
      <c r="B22" s="8" t="s">
        <v>34</v>
      </c>
      <c r="C22" s="2" t="s">
        <v>4</v>
      </c>
      <c r="D22" s="2">
        <v>7.26</v>
      </c>
      <c r="E22" s="7">
        <f>D22*F20*G20</f>
        <v>35673.462</v>
      </c>
    </row>
    <row r="23" spans="1:8" ht="18" customHeight="1" x14ac:dyDescent="0.25">
      <c r="A23" s="6" t="s">
        <v>37</v>
      </c>
      <c r="B23" s="8" t="s">
        <v>22</v>
      </c>
      <c r="C23" s="2" t="s">
        <v>4</v>
      </c>
      <c r="D23" s="2">
        <v>4.68</v>
      </c>
      <c r="E23" s="7">
        <f>D23*F20*G20</f>
        <v>22996.115999999995</v>
      </c>
      <c r="G23" s="21"/>
    </row>
    <row r="24" spans="1:8" s="19" customFormat="1" ht="15.75" x14ac:dyDescent="0.25">
      <c r="A24" s="24" t="s">
        <v>24</v>
      </c>
      <c r="B24" s="25" t="s">
        <v>64</v>
      </c>
      <c r="C24" s="26" t="s">
        <v>25</v>
      </c>
      <c r="D24" s="26"/>
      <c r="E24" s="22">
        <v>158.85</v>
      </c>
      <c r="H24" s="20"/>
    </row>
    <row r="25" spans="1:8" s="19" customFormat="1" ht="15.75" x14ac:dyDescent="0.25">
      <c r="A25" s="24"/>
      <c r="B25" s="25"/>
      <c r="C25" s="26"/>
      <c r="D25" s="26"/>
      <c r="E25" s="22"/>
      <c r="H25" s="20"/>
    </row>
    <row r="26" spans="1:8" s="19" customFormat="1" ht="15.75" x14ac:dyDescent="0.25">
      <c r="A26" s="10" t="s">
        <v>26</v>
      </c>
      <c r="B26" s="11"/>
      <c r="C26" s="12"/>
      <c r="D26" s="12"/>
      <c r="E26" s="13">
        <f>SUM(E22:E25)</f>
        <v>58828.427999999993</v>
      </c>
      <c r="H26" s="20"/>
    </row>
    <row r="27" spans="1:8" s="19" customFormat="1" ht="13.15" customHeight="1" x14ac:dyDescent="0.25">
      <c r="A27" s="1"/>
      <c r="B27" s="1"/>
      <c r="C27" s="1"/>
      <c r="D27" s="1"/>
      <c r="E27" s="1"/>
      <c r="H27" s="20"/>
    </row>
    <row r="28" spans="1:8" s="14" customFormat="1" ht="30.6" customHeight="1" x14ac:dyDescent="0.25">
      <c r="A28" s="61" t="s">
        <v>65</v>
      </c>
      <c r="B28" s="61"/>
      <c r="C28" s="61"/>
      <c r="D28" s="61"/>
      <c r="E28" s="61"/>
      <c r="H28" s="15"/>
    </row>
    <row r="29" spans="1:8" ht="29.45" customHeight="1" x14ac:dyDescent="0.25">
      <c r="A29" s="54" t="s">
        <v>21</v>
      </c>
      <c r="B29" s="54"/>
      <c r="C29" s="54"/>
      <c r="D29" s="54"/>
      <c r="E29" s="54"/>
    </row>
    <row r="30" spans="1:8" ht="22.15" customHeight="1" x14ac:dyDescent="0.25">
      <c r="A30" s="54" t="s">
        <v>20</v>
      </c>
      <c r="B30" s="54"/>
      <c r="C30" s="54"/>
      <c r="D30" s="54"/>
      <c r="E30" s="54"/>
    </row>
    <row r="31" spans="1:8" ht="30" customHeight="1" x14ac:dyDescent="0.25">
      <c r="A31" s="54" t="s">
        <v>27</v>
      </c>
      <c r="B31" s="54"/>
      <c r="C31" s="54"/>
      <c r="D31" s="54"/>
      <c r="E31" s="54"/>
    </row>
    <row r="32" spans="1:8" x14ac:dyDescent="0.25">
      <c r="A32" s="54" t="s">
        <v>18</v>
      </c>
      <c r="B32" s="54"/>
      <c r="C32" s="54"/>
      <c r="D32" s="54"/>
      <c r="E32" s="54"/>
    </row>
    <row r="33" spans="1:5" ht="31.5" customHeight="1" x14ac:dyDescent="0.25">
      <c r="A33" s="62" t="s">
        <v>5</v>
      </c>
      <c r="B33" s="62"/>
      <c r="C33" s="62"/>
      <c r="D33" s="62"/>
      <c r="E33" s="62"/>
    </row>
    <row r="34" spans="1:5" x14ac:dyDescent="0.25">
      <c r="A34" s="54" t="s">
        <v>18</v>
      </c>
      <c r="B34" s="54"/>
      <c r="C34" s="54"/>
      <c r="D34" s="54"/>
      <c r="E34" s="54"/>
    </row>
    <row r="35" spans="1:5" x14ac:dyDescent="0.25">
      <c r="A35" s="63" t="s">
        <v>48</v>
      </c>
      <c r="B35" s="63"/>
      <c r="C35" s="63"/>
      <c r="D35" s="63"/>
      <c r="E35" s="4"/>
    </row>
    <row r="36" spans="1:5" x14ac:dyDescent="0.25">
      <c r="B36" s="60" t="s">
        <v>19</v>
      </c>
      <c r="C36" s="60"/>
      <c r="D36" s="60"/>
      <c r="E36" s="5" t="s">
        <v>6</v>
      </c>
    </row>
    <row r="37" spans="1:5" ht="15" customHeight="1" x14ac:dyDescent="0.25">
      <c r="A37" s="39"/>
      <c r="B37" s="39"/>
      <c r="C37" s="39"/>
      <c r="D37" s="39"/>
      <c r="E37" s="39"/>
    </row>
    <row r="38" spans="1:5" x14ac:dyDescent="0.25">
      <c r="A38" s="64" t="s">
        <v>45</v>
      </c>
      <c r="B38" s="64"/>
      <c r="C38" s="64"/>
      <c r="D38" s="64"/>
      <c r="E38" s="64"/>
    </row>
    <row r="39" spans="1:5" x14ac:dyDescent="0.25">
      <c r="B39" s="60" t="s">
        <v>19</v>
      </c>
      <c r="C39" s="60"/>
      <c r="D39" s="60"/>
      <c r="E39" s="5" t="s">
        <v>6</v>
      </c>
    </row>
    <row r="41" spans="1:5" x14ac:dyDescent="0.25">
      <c r="A41" s="45" t="s">
        <v>62</v>
      </c>
    </row>
    <row r="42" spans="1:5" x14ac:dyDescent="0.25">
      <c r="A42" s="45" t="s">
        <v>63</v>
      </c>
    </row>
    <row r="43" spans="1:5" x14ac:dyDescent="0.25">
      <c r="A43" s="14" t="s">
        <v>28</v>
      </c>
    </row>
    <row r="44" spans="1:5" x14ac:dyDescent="0.25">
      <c r="A44" s="1" t="s">
        <v>38</v>
      </c>
      <c r="B44" s="29">
        <f>'2кв'!B51</f>
        <v>41902.132000000005</v>
      </c>
    </row>
    <row r="45" spans="1:5" ht="18" customHeight="1" x14ac:dyDescent="0.25">
      <c r="A45" s="38" t="s">
        <v>66</v>
      </c>
      <c r="B45" s="17"/>
    </row>
    <row r="46" spans="1:5" x14ac:dyDescent="0.25">
      <c r="A46" s="1" t="s">
        <v>29</v>
      </c>
      <c r="B46" s="17">
        <v>60887.24</v>
      </c>
    </row>
    <row r="47" spans="1:5" ht="30" x14ac:dyDescent="0.25">
      <c r="A47" s="38" t="s">
        <v>41</v>
      </c>
      <c r="B47" s="17">
        <v>1813.05</v>
      </c>
    </row>
    <row r="48" spans="1:5" ht="45" x14ac:dyDescent="0.25">
      <c r="A48" s="28" t="s">
        <v>42</v>
      </c>
      <c r="B48" s="17">
        <f>150*3</f>
        <v>450</v>
      </c>
    </row>
    <row r="49" spans="1:2" ht="45" x14ac:dyDescent="0.25">
      <c r="A49" s="28" t="s">
        <v>39</v>
      </c>
      <c r="B49" s="17">
        <f>3*330</f>
        <v>990</v>
      </c>
    </row>
    <row r="50" spans="1:2" ht="30" x14ac:dyDescent="0.25">
      <c r="A50" s="38" t="s">
        <v>35</v>
      </c>
      <c r="B50" s="17">
        <f>E26</f>
        <v>58828.427999999993</v>
      </c>
    </row>
    <row r="51" spans="1:2" x14ac:dyDescent="0.25">
      <c r="A51" s="18" t="s">
        <v>30</v>
      </c>
      <c r="B51" s="16">
        <f>B44+B46+B49+B47+B48-B50</f>
        <v>47213.994000000013</v>
      </c>
    </row>
    <row r="52" spans="1:2" x14ac:dyDescent="0.25">
      <c r="B52" s="27"/>
    </row>
    <row r="53" spans="1:2" x14ac:dyDescent="0.25">
      <c r="B53" s="33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0.75" customHeight="1" x14ac:dyDescent="0.25">
      <c r="A2" s="51" t="s">
        <v>12</v>
      </c>
      <c r="B2" s="52"/>
      <c r="C2" s="52"/>
      <c r="D2" s="52"/>
      <c r="E2" s="52"/>
    </row>
    <row r="3" spans="1:5" ht="16.5" customHeight="1" x14ac:dyDescent="0.25">
      <c r="A3" s="53" t="s">
        <v>89</v>
      </c>
      <c r="B3" s="53"/>
      <c r="C3" s="53"/>
      <c r="D3" s="53"/>
      <c r="E3" s="53"/>
    </row>
    <row r="4" spans="1:5" x14ac:dyDescent="0.25">
      <c r="A4" s="9" t="s">
        <v>13</v>
      </c>
      <c r="B4" s="3"/>
      <c r="C4" s="3"/>
      <c r="E4" s="34" t="s">
        <v>90</v>
      </c>
    </row>
    <row r="5" spans="1:5" x14ac:dyDescent="0.25">
      <c r="A5" s="48"/>
      <c r="B5" s="3"/>
      <c r="C5" s="3"/>
      <c r="D5" s="3"/>
      <c r="E5" s="3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49" t="s">
        <v>31</v>
      </c>
      <c r="B7" s="49"/>
      <c r="C7" s="49"/>
      <c r="D7" s="49"/>
      <c r="E7" s="49"/>
    </row>
    <row r="8" spans="1:5" ht="18.75" customHeight="1" x14ac:dyDescent="0.25">
      <c r="A8" s="56" t="s">
        <v>1</v>
      </c>
      <c r="B8" s="56"/>
      <c r="C8" s="56"/>
      <c r="D8" s="56"/>
      <c r="E8" s="56"/>
    </row>
    <row r="9" spans="1:5" ht="14.25" customHeight="1" x14ac:dyDescent="0.25">
      <c r="A9" s="54" t="s">
        <v>43</v>
      </c>
      <c r="B9" s="54"/>
      <c r="C9" s="54"/>
      <c r="D9" s="54"/>
      <c r="E9" s="54"/>
    </row>
    <row r="10" spans="1:5" ht="27" customHeight="1" x14ac:dyDescent="0.25">
      <c r="A10" s="57" t="s">
        <v>14</v>
      </c>
      <c r="B10" s="58"/>
      <c r="C10" s="58"/>
      <c r="D10" s="58"/>
      <c r="E10" s="58"/>
    </row>
    <row r="11" spans="1:5" ht="30.75" customHeight="1" x14ac:dyDescent="0.25">
      <c r="A11" s="54" t="s">
        <v>44</v>
      </c>
      <c r="B11" s="54"/>
      <c r="C11" s="54"/>
      <c r="D11" s="54"/>
      <c r="E11" s="54"/>
    </row>
    <row r="12" spans="1:5" ht="14.25" customHeight="1" x14ac:dyDescent="0.25">
      <c r="A12" s="56" t="s">
        <v>15</v>
      </c>
      <c r="B12" s="59"/>
      <c r="C12" s="59"/>
      <c r="D12" s="59"/>
      <c r="E12" s="59"/>
    </row>
    <row r="13" spans="1:5" ht="15" customHeight="1" x14ac:dyDescent="0.25">
      <c r="A13" s="54" t="s">
        <v>23</v>
      </c>
      <c r="B13" s="54"/>
      <c r="C13" s="54"/>
      <c r="D13" s="54"/>
      <c r="E13" s="54"/>
    </row>
    <row r="14" spans="1:5" ht="15.75" customHeight="1" x14ac:dyDescent="0.25">
      <c r="A14" s="56" t="s">
        <v>2</v>
      </c>
      <c r="B14" s="59"/>
      <c r="C14" s="59"/>
      <c r="D14" s="59"/>
      <c r="E14" s="59"/>
    </row>
    <row r="15" spans="1:5" ht="17.25" customHeight="1" x14ac:dyDescent="0.25">
      <c r="A15" s="54" t="s">
        <v>47</v>
      </c>
      <c r="B15" s="54"/>
      <c r="C15" s="54"/>
      <c r="D15" s="54"/>
      <c r="E15" s="54"/>
    </row>
    <row r="16" spans="1:5" ht="16.5" customHeight="1" x14ac:dyDescent="0.25">
      <c r="A16" s="56" t="s">
        <v>16</v>
      </c>
      <c r="B16" s="59"/>
      <c r="C16" s="59"/>
      <c r="D16" s="59"/>
      <c r="E16" s="59"/>
    </row>
    <row r="17" spans="1:8" ht="31.15" customHeight="1" x14ac:dyDescent="0.25">
      <c r="A17" s="54" t="s">
        <v>17</v>
      </c>
      <c r="B17" s="54"/>
      <c r="C17" s="54"/>
      <c r="D17" s="54"/>
      <c r="E17" s="54"/>
    </row>
    <row r="18" spans="1:8" ht="58.15" customHeight="1" x14ac:dyDescent="0.25">
      <c r="A18" s="54" t="s">
        <v>33</v>
      </c>
      <c r="B18" s="54"/>
      <c r="C18" s="54"/>
      <c r="D18" s="54"/>
      <c r="E18" s="54"/>
    </row>
    <row r="19" spans="1:8" ht="36.75" customHeight="1" x14ac:dyDescent="0.25">
      <c r="A19" s="55" t="s">
        <v>32</v>
      </c>
      <c r="B19" s="55"/>
      <c r="C19" s="55"/>
      <c r="D19" s="55"/>
      <c r="E19" s="55"/>
    </row>
    <row r="20" spans="1:8" x14ac:dyDescent="0.25">
      <c r="A20" s="55"/>
      <c r="B20" s="55"/>
      <c r="C20" s="55"/>
      <c r="D20" s="55"/>
      <c r="E20" s="55"/>
      <c r="F20" s="1">
        <f>1590.1+47.8</f>
        <v>1637.8999999999999</v>
      </c>
      <c r="G20" s="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38.25" x14ac:dyDescent="0.25">
      <c r="A22" s="23" t="s">
        <v>40</v>
      </c>
      <c r="B22" s="8" t="s">
        <v>34</v>
      </c>
      <c r="C22" s="2" t="s">
        <v>4</v>
      </c>
      <c r="D22" s="2">
        <v>7.26</v>
      </c>
      <c r="E22" s="7">
        <f>D22*F20*G20</f>
        <v>35673.462</v>
      </c>
    </row>
    <row r="23" spans="1:8" ht="18" customHeight="1" x14ac:dyDescent="0.25">
      <c r="A23" s="6" t="s">
        <v>37</v>
      </c>
      <c r="B23" s="8" t="s">
        <v>22</v>
      </c>
      <c r="C23" s="2" t="s">
        <v>4</v>
      </c>
      <c r="D23" s="2">
        <v>4.68</v>
      </c>
      <c r="E23" s="7">
        <f>D23*F20*G20</f>
        <v>22996.115999999995</v>
      </c>
      <c r="G23" s="21"/>
    </row>
    <row r="24" spans="1:8" s="19" customFormat="1" ht="15.75" x14ac:dyDescent="0.25">
      <c r="A24" s="24" t="s">
        <v>24</v>
      </c>
      <c r="B24" s="25" t="s">
        <v>91</v>
      </c>
      <c r="C24" s="26" t="s">
        <v>25</v>
      </c>
      <c r="D24" s="26"/>
      <c r="E24" s="22">
        <v>222</v>
      </c>
      <c r="H24" s="20"/>
    </row>
    <row r="25" spans="1:8" s="19" customFormat="1" ht="15.75" x14ac:dyDescent="0.25">
      <c r="A25" s="24" t="s">
        <v>92</v>
      </c>
      <c r="B25" s="25" t="s">
        <v>93</v>
      </c>
      <c r="C25" s="26" t="s">
        <v>25</v>
      </c>
      <c r="D25" s="26"/>
      <c r="E25" s="22">
        <v>10289.07</v>
      </c>
      <c r="H25" s="20"/>
    </row>
    <row r="26" spans="1:8" s="19" customFormat="1" ht="15.75" x14ac:dyDescent="0.25">
      <c r="A26" s="24"/>
      <c r="B26" s="25"/>
      <c r="C26" s="26"/>
      <c r="D26" s="26"/>
      <c r="E26" s="22"/>
      <c r="H26" s="20"/>
    </row>
    <row r="27" spans="1:8" s="19" customFormat="1" ht="15.75" x14ac:dyDescent="0.25">
      <c r="A27" s="10" t="s">
        <v>26</v>
      </c>
      <c r="B27" s="11"/>
      <c r="C27" s="12"/>
      <c r="D27" s="12"/>
      <c r="E27" s="13">
        <f>SUM(E22:E26)</f>
        <v>69180.647999999986</v>
      </c>
      <c r="H27" s="20"/>
    </row>
    <row r="28" spans="1:8" s="19" customFormat="1" ht="13.15" customHeight="1" x14ac:dyDescent="0.25">
      <c r="A28" s="1"/>
      <c r="B28" s="1"/>
      <c r="C28" s="1"/>
      <c r="D28" s="1"/>
      <c r="E28" s="1"/>
      <c r="H28" s="20"/>
    </row>
    <row r="29" spans="1:8" s="14" customFormat="1" ht="30.6" customHeight="1" x14ac:dyDescent="0.25">
      <c r="A29" s="61" t="s">
        <v>94</v>
      </c>
      <c r="B29" s="61"/>
      <c r="C29" s="61"/>
      <c r="D29" s="61"/>
      <c r="E29" s="61"/>
      <c r="H29" s="15"/>
    </row>
    <row r="30" spans="1:8" ht="29.45" customHeight="1" x14ac:dyDescent="0.25">
      <c r="A30" s="54" t="s">
        <v>21</v>
      </c>
      <c r="B30" s="54"/>
      <c r="C30" s="54"/>
      <c r="D30" s="54"/>
      <c r="E30" s="54"/>
    </row>
    <row r="31" spans="1:8" ht="22.15" customHeight="1" x14ac:dyDescent="0.25">
      <c r="A31" s="54" t="s">
        <v>20</v>
      </c>
      <c r="B31" s="54"/>
      <c r="C31" s="54"/>
      <c r="D31" s="54"/>
      <c r="E31" s="54"/>
    </row>
    <row r="32" spans="1:8" ht="30" customHeight="1" x14ac:dyDescent="0.25">
      <c r="A32" s="54" t="s">
        <v>27</v>
      </c>
      <c r="B32" s="54"/>
      <c r="C32" s="54"/>
      <c r="D32" s="54"/>
      <c r="E32" s="54"/>
    </row>
    <row r="33" spans="1:5" x14ac:dyDescent="0.25">
      <c r="A33" s="54" t="s">
        <v>18</v>
      </c>
      <c r="B33" s="54"/>
      <c r="C33" s="54"/>
      <c r="D33" s="54"/>
      <c r="E33" s="54"/>
    </row>
    <row r="34" spans="1:5" ht="31.5" customHeight="1" x14ac:dyDescent="0.25">
      <c r="A34" s="62" t="s">
        <v>5</v>
      </c>
      <c r="B34" s="62"/>
      <c r="C34" s="62"/>
      <c r="D34" s="62"/>
      <c r="E34" s="62"/>
    </row>
    <row r="35" spans="1:5" x14ac:dyDescent="0.25">
      <c r="A35" s="54" t="s">
        <v>18</v>
      </c>
      <c r="B35" s="54"/>
      <c r="C35" s="54"/>
      <c r="D35" s="54"/>
      <c r="E35" s="54"/>
    </row>
    <row r="36" spans="1:5" x14ac:dyDescent="0.25">
      <c r="A36" s="63" t="s">
        <v>48</v>
      </c>
      <c r="B36" s="63"/>
      <c r="C36" s="63"/>
      <c r="D36" s="63"/>
      <c r="E36" s="4"/>
    </row>
    <row r="37" spans="1:5" x14ac:dyDescent="0.25">
      <c r="B37" s="60" t="s">
        <v>19</v>
      </c>
      <c r="C37" s="60"/>
      <c r="D37" s="60"/>
      <c r="E37" s="5" t="s">
        <v>6</v>
      </c>
    </row>
    <row r="38" spans="1:5" ht="15" customHeight="1" x14ac:dyDescent="0.25">
      <c r="A38" s="47"/>
      <c r="B38" s="47"/>
      <c r="C38" s="47"/>
      <c r="D38" s="47"/>
      <c r="E38" s="47"/>
    </row>
    <row r="39" spans="1:5" x14ac:dyDescent="0.25">
      <c r="A39" s="64" t="s">
        <v>45</v>
      </c>
      <c r="B39" s="64"/>
      <c r="C39" s="64"/>
      <c r="D39" s="64"/>
      <c r="E39" s="64"/>
    </row>
    <row r="40" spans="1:5" x14ac:dyDescent="0.25">
      <c r="B40" s="60" t="s">
        <v>19</v>
      </c>
      <c r="C40" s="60"/>
      <c r="D40" s="60"/>
      <c r="E40" s="5" t="s">
        <v>6</v>
      </c>
    </row>
    <row r="42" spans="1:5" x14ac:dyDescent="0.25">
      <c r="A42" s="45" t="s">
        <v>62</v>
      </c>
    </row>
    <row r="43" spans="1:5" x14ac:dyDescent="0.25">
      <c r="A43" s="45" t="s">
        <v>63</v>
      </c>
    </row>
    <row r="44" spans="1:5" x14ac:dyDescent="0.25">
      <c r="A44" s="14" t="s">
        <v>28</v>
      </c>
    </row>
    <row r="45" spans="1:5" x14ac:dyDescent="0.25">
      <c r="A45" s="1" t="s">
        <v>38</v>
      </c>
      <c r="B45" s="29">
        <f>'3кв'!B51</f>
        <v>47213.994000000013</v>
      </c>
    </row>
    <row r="46" spans="1:5" ht="18" customHeight="1" x14ac:dyDescent="0.25">
      <c r="A46" s="46" t="s">
        <v>66</v>
      </c>
      <c r="B46" s="17"/>
    </row>
    <row r="47" spans="1:5" x14ac:dyDescent="0.25">
      <c r="A47" s="1" t="s">
        <v>29</v>
      </c>
      <c r="B47" s="17">
        <v>59969.15</v>
      </c>
    </row>
    <row r="48" spans="1:5" ht="30" x14ac:dyDescent="0.25">
      <c r="A48" s="46" t="s">
        <v>41</v>
      </c>
      <c r="B48" s="17">
        <v>1855.59</v>
      </c>
    </row>
    <row r="49" spans="1:2" ht="30" x14ac:dyDescent="0.25">
      <c r="A49" s="46" t="s">
        <v>35</v>
      </c>
      <c r="B49" s="17">
        <f>E27</f>
        <v>69180.647999999986</v>
      </c>
    </row>
    <row r="50" spans="1:2" x14ac:dyDescent="0.25">
      <c r="A50" s="18" t="s">
        <v>30</v>
      </c>
      <c r="B50" s="16">
        <f>B45+B47+B48-B49</f>
        <v>39858.086000000025</v>
      </c>
    </row>
    <row r="51" spans="1:2" x14ac:dyDescent="0.25">
      <c r="B51" s="27"/>
    </row>
    <row r="52" spans="1:2" x14ac:dyDescent="0.25">
      <c r="B52" s="33"/>
    </row>
  </sheetData>
  <mergeCells count="29">
    <mergeCell ref="A35:E35"/>
    <mergeCell ref="A36:D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topLeftCell="A10" zoomScaleSheetLayoutView="100" workbookViewId="0">
      <selection activeCell="B20" sqref="B20"/>
    </sheetView>
  </sheetViews>
  <sheetFormatPr defaultRowHeight="15.75" x14ac:dyDescent="0.25"/>
  <cols>
    <col min="1" max="1" width="10.5703125" style="86" customWidth="1"/>
    <col min="2" max="2" width="65.7109375" style="86" customWidth="1"/>
    <col min="3" max="3" width="16.140625" style="86" customWidth="1"/>
    <col min="4" max="4" width="14.85546875" style="86" customWidth="1"/>
    <col min="5" max="5" width="38.28515625" style="86" customWidth="1"/>
    <col min="6" max="6" width="12.42578125" style="86" customWidth="1"/>
    <col min="7" max="7" width="12" style="86" customWidth="1"/>
    <col min="8" max="8" width="13.5703125" style="86" customWidth="1"/>
    <col min="9" max="16384" width="9.140625" style="86"/>
  </cols>
  <sheetData>
    <row r="1" spans="1:6" x14ac:dyDescent="0.25">
      <c r="A1" s="65" t="s">
        <v>67</v>
      </c>
      <c r="B1" s="65"/>
      <c r="C1" s="65"/>
      <c r="D1" s="66"/>
    </row>
    <row r="2" spans="1:6" x14ac:dyDescent="0.25">
      <c r="A2" s="67" t="s">
        <v>68</v>
      </c>
      <c r="B2" s="67"/>
      <c r="C2" s="67"/>
      <c r="D2" s="68"/>
    </row>
    <row r="3" spans="1:6" x14ac:dyDescent="0.25">
      <c r="A3" s="67" t="s">
        <v>88</v>
      </c>
      <c r="B3" s="67"/>
      <c r="C3" s="67"/>
      <c r="D3" s="68"/>
    </row>
    <row r="4" spans="1:6" x14ac:dyDescent="0.25">
      <c r="A4" s="65" t="s">
        <v>87</v>
      </c>
      <c r="B4" s="65"/>
      <c r="C4" s="65"/>
      <c r="D4" s="66"/>
      <c r="E4" s="87"/>
      <c r="F4" s="88"/>
    </row>
    <row r="5" spans="1:6" x14ac:dyDescent="0.25">
      <c r="A5" s="69"/>
      <c r="B5" s="69"/>
      <c r="C5" s="69"/>
      <c r="D5" s="70"/>
      <c r="E5" s="87"/>
      <c r="F5" s="88"/>
    </row>
    <row r="6" spans="1:6" x14ac:dyDescent="0.25">
      <c r="A6" s="68"/>
      <c r="B6" s="71" t="s">
        <v>69</v>
      </c>
      <c r="C6" s="89">
        <f>'1кв'!B43</f>
        <v>27815.78</v>
      </c>
      <c r="D6" s="72"/>
      <c r="E6" s="87"/>
      <c r="F6" s="88"/>
    </row>
    <row r="7" spans="1:6" x14ac:dyDescent="0.25">
      <c r="A7" s="73" t="s">
        <v>70</v>
      </c>
      <c r="B7" s="71" t="s">
        <v>96</v>
      </c>
      <c r="C7" s="89"/>
      <c r="D7" s="72"/>
      <c r="E7" s="87"/>
      <c r="F7" s="88"/>
    </row>
    <row r="8" spans="1:6" x14ac:dyDescent="0.25">
      <c r="B8" s="74" t="s">
        <v>71</v>
      </c>
      <c r="C8" s="90">
        <f>'1кв'!B45+'2кв'!B46+'3кв'!B46+'4кв'!B47</f>
        <v>238353.99</v>
      </c>
      <c r="D8" s="91"/>
    </row>
    <row r="9" spans="1:6" x14ac:dyDescent="0.25">
      <c r="B9" s="23" t="s">
        <v>95</v>
      </c>
      <c r="C9" s="90">
        <f>'1кв'!B46+'2кв'!B47+'3кв'!B47+'4кв'!B48</f>
        <v>7124.58</v>
      </c>
      <c r="D9" s="91"/>
    </row>
    <row r="10" spans="1:6" ht="31.5" x14ac:dyDescent="0.25">
      <c r="B10" s="85" t="s">
        <v>42</v>
      </c>
      <c r="C10" s="90">
        <f>'1кв'!B47+'2кв'!B48+'3кв'!B48</f>
        <v>1350</v>
      </c>
      <c r="D10" s="91"/>
    </row>
    <row r="11" spans="1:6" x14ac:dyDescent="0.25">
      <c r="B11" s="85" t="s">
        <v>39</v>
      </c>
      <c r="C11" s="90">
        <f>'1кв'!B48+'2кв'!B49+'3кв'!B49</f>
        <v>2970</v>
      </c>
      <c r="D11" s="91"/>
    </row>
    <row r="12" spans="1:6" x14ac:dyDescent="0.25">
      <c r="A12" s="75"/>
      <c r="B12" s="74" t="s">
        <v>72</v>
      </c>
      <c r="C12" s="92">
        <f>SUM(C8:C11)</f>
        <v>249798.56999999998</v>
      </c>
      <c r="D12" s="72"/>
    </row>
    <row r="13" spans="1:6" x14ac:dyDescent="0.25">
      <c r="A13" s="70"/>
      <c r="B13" s="76"/>
      <c r="C13" s="76"/>
      <c r="D13" s="77"/>
    </row>
    <row r="14" spans="1:6" x14ac:dyDescent="0.25">
      <c r="A14" s="78" t="s">
        <v>73</v>
      </c>
      <c r="B14" s="23" t="s">
        <v>40</v>
      </c>
      <c r="C14" s="93">
        <f>'1кв'!E22+'2кв'!E22+'3кв'!E22+'4кв'!E22</f>
        <v>137780.14799999999</v>
      </c>
      <c r="D14" s="77"/>
    </row>
    <row r="15" spans="1:6" x14ac:dyDescent="0.25">
      <c r="A15" s="78"/>
      <c r="B15" s="94" t="s">
        <v>74</v>
      </c>
      <c r="C15" s="93">
        <f>'1кв'!E23+'2кв'!E23+'3кв'!E23+'4кв'!E23</f>
        <v>88839.695999999996</v>
      </c>
      <c r="D15" s="77"/>
    </row>
    <row r="16" spans="1:6" x14ac:dyDescent="0.25">
      <c r="A16" s="78"/>
      <c r="B16" s="94" t="s">
        <v>24</v>
      </c>
      <c r="C16" s="93">
        <f>'1кв'!E24+'2кв'!E24+'3кв'!E24+'4кв'!E24</f>
        <v>380.85</v>
      </c>
      <c r="D16" s="77"/>
    </row>
    <row r="17" spans="1:4" x14ac:dyDescent="0.25">
      <c r="A17" s="78"/>
      <c r="B17" s="94" t="s">
        <v>99</v>
      </c>
      <c r="C17" s="93">
        <v>0</v>
      </c>
      <c r="D17" s="77"/>
    </row>
    <row r="18" spans="1:4" x14ac:dyDescent="0.25">
      <c r="A18" s="78"/>
      <c r="B18" s="94" t="s">
        <v>75</v>
      </c>
      <c r="C18" s="93">
        <f>SUM(C19:C22)</f>
        <v>10755.57</v>
      </c>
      <c r="D18" s="77"/>
    </row>
    <row r="19" spans="1:4" x14ac:dyDescent="0.25">
      <c r="A19" s="78"/>
      <c r="B19" s="94" t="s">
        <v>76</v>
      </c>
      <c r="C19" s="93"/>
      <c r="D19" s="77"/>
    </row>
    <row r="20" spans="1:4" x14ac:dyDescent="0.25">
      <c r="A20" s="78"/>
      <c r="B20" s="94" t="s">
        <v>98</v>
      </c>
      <c r="C20" s="93">
        <f>'4кв'!E25</f>
        <v>10289.07</v>
      </c>
      <c r="D20" s="77"/>
    </row>
    <row r="21" spans="1:4" ht="31.5" x14ac:dyDescent="0.25">
      <c r="A21" s="78"/>
      <c r="B21" s="94" t="s">
        <v>100</v>
      </c>
      <c r="C21" s="93">
        <f>'2кв'!E25</f>
        <v>466.5</v>
      </c>
      <c r="D21" s="77"/>
    </row>
    <row r="22" spans="1:4" x14ac:dyDescent="0.25">
      <c r="A22" s="78"/>
      <c r="B22" s="94"/>
      <c r="C22" s="93"/>
      <c r="D22" s="77"/>
    </row>
    <row r="23" spans="1:4" x14ac:dyDescent="0.25">
      <c r="A23" s="78"/>
      <c r="B23" s="94" t="s">
        <v>77</v>
      </c>
      <c r="C23" s="93">
        <f>SUM(C14:C18)</f>
        <v>237756.264</v>
      </c>
      <c r="D23" s="77"/>
    </row>
    <row r="24" spans="1:4" x14ac:dyDescent="0.25">
      <c r="A24" s="70"/>
      <c r="B24" s="79" t="s">
        <v>78</v>
      </c>
      <c r="C24" s="95">
        <f>C6+C12-C23</f>
        <v>39858.085999999981</v>
      </c>
      <c r="D24" s="77"/>
    </row>
    <row r="25" spans="1:4" x14ac:dyDescent="0.25">
      <c r="A25" s="70"/>
      <c r="B25" s="73"/>
      <c r="C25" s="73"/>
      <c r="D25" s="77"/>
    </row>
    <row r="26" spans="1:4" x14ac:dyDescent="0.25">
      <c r="A26" s="70"/>
      <c r="B26" s="80" t="s">
        <v>79</v>
      </c>
      <c r="C26" s="80"/>
      <c r="D26" s="77"/>
    </row>
    <row r="27" spans="1:4" x14ac:dyDescent="0.25">
      <c r="A27" s="70"/>
      <c r="B27" s="80" t="s">
        <v>97</v>
      </c>
      <c r="C27" s="81">
        <v>21693.67</v>
      </c>
      <c r="D27" s="77"/>
    </row>
    <row r="28" spans="1:4" x14ac:dyDescent="0.25">
      <c r="A28" s="70"/>
      <c r="B28" s="82" t="s">
        <v>80</v>
      </c>
      <c r="C28" s="83">
        <v>21759.58</v>
      </c>
      <c r="D28" s="77"/>
    </row>
    <row r="29" spans="1:4" x14ac:dyDescent="0.25">
      <c r="A29" s="70"/>
      <c r="B29" s="80" t="s">
        <v>81</v>
      </c>
      <c r="C29" s="84">
        <f>C28-C27</f>
        <v>65.910000000003492</v>
      </c>
      <c r="D29" s="77"/>
    </row>
    <row r="30" spans="1:4" x14ac:dyDescent="0.25">
      <c r="A30" s="70"/>
      <c r="B30" s="73"/>
      <c r="C30" s="73"/>
      <c r="D30" s="77"/>
    </row>
    <row r="31" spans="1:4" x14ac:dyDescent="0.25">
      <c r="A31" s="70"/>
      <c r="B31" s="73"/>
      <c r="C31" s="73"/>
      <c r="D31" s="77"/>
    </row>
    <row r="32" spans="1:4" x14ac:dyDescent="0.25">
      <c r="A32" s="70" t="s">
        <v>82</v>
      </c>
      <c r="B32" s="73" t="s">
        <v>83</v>
      </c>
      <c r="C32" s="73"/>
      <c r="D32" s="77"/>
    </row>
    <row r="33" spans="1:4" x14ac:dyDescent="0.25">
      <c r="A33" s="70"/>
      <c r="B33" s="73" t="s">
        <v>84</v>
      </c>
      <c r="C33" s="73"/>
      <c r="D33" s="77"/>
    </row>
    <row r="34" spans="1:4" x14ac:dyDescent="0.25">
      <c r="A34" s="70"/>
      <c r="B34" s="73" t="s">
        <v>85</v>
      </c>
      <c r="C34" s="73"/>
      <c r="D34" s="77"/>
    </row>
    <row r="35" spans="1:4" x14ac:dyDescent="0.25">
      <c r="A35" s="70"/>
      <c r="B35" s="73"/>
      <c r="C35" s="73"/>
      <c r="D35" s="77"/>
    </row>
    <row r="36" spans="1:4" x14ac:dyDescent="0.25">
      <c r="A36" s="70"/>
      <c r="B36" s="73"/>
      <c r="C36" s="73"/>
      <c r="D36" s="77"/>
    </row>
    <row r="37" spans="1:4" x14ac:dyDescent="0.25">
      <c r="A37" s="70"/>
      <c r="B37" s="73" t="s">
        <v>86</v>
      </c>
      <c r="C37" s="73"/>
      <c r="D37" s="77"/>
    </row>
    <row r="38" spans="1:4" x14ac:dyDescent="0.25">
      <c r="A38" s="70"/>
      <c r="B38" s="73"/>
      <c r="C38" s="73"/>
      <c r="D38" s="77"/>
    </row>
    <row r="39" spans="1:4" x14ac:dyDescent="0.25">
      <c r="A39" s="70"/>
      <c r="B39" s="73"/>
      <c r="C39" s="73"/>
      <c r="D39" s="77"/>
    </row>
  </sheetData>
  <mergeCells count="6">
    <mergeCell ref="A1:C1"/>
    <mergeCell ref="A2:C2"/>
    <mergeCell ref="A3:C3"/>
    <mergeCell ref="A4:C4"/>
    <mergeCell ref="A5:C5"/>
    <mergeCell ref="B13:C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2025-02-18T06:54:46Z</dcterms:modified>
</cp:coreProperties>
</file>