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activeTab="2"/>
  </bookViews>
  <sheets>
    <sheet name="1 кв." sheetId="1" r:id="rId1"/>
    <sheet name="2 кв." sheetId="2" r:id="rId2"/>
    <sheet name="3 кв." sheetId="3" r:id="rId3"/>
  </sheets>
  <definedNames>
    <definedName name="_edn1" localSheetId="0">'1 кв.'!$A$91</definedName>
    <definedName name="_edn2" localSheetId="0">'1 кв.'!$A$93</definedName>
    <definedName name="_edn3" localSheetId="0">'1 кв.'!$A$94</definedName>
    <definedName name="_edn4" localSheetId="0">'1 кв.'!$A$95</definedName>
    <definedName name="_ednref1" localSheetId="0">'1 кв.'!#REF!</definedName>
    <definedName name="_ednref2" localSheetId="0">'1 кв.'!$A$64</definedName>
    <definedName name="_ednref3" localSheetId="0">'1 кв.'!$D$63</definedName>
    <definedName name="_ednref4" localSheetId="0">'1 кв.'!$D$64</definedName>
    <definedName name="_xlnm.Print_Area" localSheetId="0">'1 кв.'!$A$1:$E$63</definedName>
    <definedName name="_xlnm.Print_Area" localSheetId="1">'2 кв.'!$A$1:$E$70</definedName>
    <definedName name="_xlnm.Print_Area" localSheetId="2">'3 кв.'!$A$1:$E$72</definedName>
  </definedNames>
  <calcPr calcId="145621"/>
</workbook>
</file>

<file path=xl/calcChain.xml><?xml version="1.0" encoding="utf-8"?>
<calcChain xmlns="http://schemas.openxmlformats.org/spreadsheetml/2006/main">
  <c r="B70" i="2" l="1"/>
  <c r="E52" i="3"/>
  <c r="E48" i="2" l="1"/>
  <c r="E47" i="3" l="1"/>
  <c r="E42" i="3"/>
  <c r="E43" i="3"/>
  <c r="E44" i="3"/>
  <c r="E45" i="3"/>
  <c r="E46" i="3"/>
  <c r="E50" i="3"/>
  <c r="E41" i="3"/>
  <c r="E36" i="3" l="1"/>
  <c r="F26" i="3"/>
  <c r="E39" i="3" l="1"/>
  <c r="E38" i="3"/>
  <c r="E34" i="3"/>
  <c r="E32" i="3"/>
  <c r="E30" i="3"/>
  <c r="E28" i="3"/>
  <c r="E35" i="3"/>
  <c r="E33" i="3"/>
  <c r="E31" i="3"/>
  <c r="E29" i="3"/>
  <c r="E50" i="2"/>
  <c r="B72" i="3" s="1"/>
  <c r="H36" i="2" l="1"/>
  <c r="E36" i="2" s="1"/>
  <c r="H37" i="2"/>
  <c r="E37" i="2" s="1"/>
  <c r="G29" i="2"/>
  <c r="G30" i="2"/>
  <c r="G31" i="2"/>
  <c r="G32" i="2"/>
  <c r="G33" i="2"/>
  <c r="G34" i="2"/>
  <c r="G35" i="2"/>
  <c r="G38" i="2"/>
  <c r="G39" i="2"/>
  <c r="G28" i="2"/>
  <c r="F29" i="2"/>
  <c r="F30" i="2"/>
  <c r="F31" i="2"/>
  <c r="F32" i="2"/>
  <c r="F33" i="2"/>
  <c r="F34" i="2"/>
  <c r="F35" i="2"/>
  <c r="F38" i="2"/>
  <c r="F39" i="2"/>
  <c r="F28" i="2"/>
  <c r="E45" i="1"/>
  <c r="E47" i="1"/>
  <c r="G40" i="2"/>
  <c r="B69" i="2"/>
  <c r="H39" i="2" l="1"/>
  <c r="E39" i="2" s="1"/>
  <c r="H35" i="2"/>
  <c r="H33" i="2"/>
  <c r="E33" i="2" s="1"/>
  <c r="H31" i="2"/>
  <c r="H29" i="2"/>
  <c r="E29" i="2" s="1"/>
  <c r="H28" i="2"/>
  <c r="H38" i="2"/>
  <c r="E38" i="2" s="1"/>
  <c r="H34" i="2"/>
  <c r="H32" i="2"/>
  <c r="E32" i="2" s="1"/>
  <c r="H30" i="2"/>
  <c r="J28" i="2"/>
  <c r="E28" i="2"/>
  <c r="J38" i="2"/>
  <c r="J34" i="2"/>
  <c r="E34" i="2"/>
  <c r="J32" i="2"/>
  <c r="E30" i="2"/>
  <c r="J30" i="2"/>
  <c r="J39" i="2"/>
  <c r="J35" i="2"/>
  <c r="E35" i="2"/>
  <c r="J33" i="2"/>
  <c r="E31" i="2"/>
  <c r="J31" i="2"/>
  <c r="J29" i="2"/>
  <c r="J36" i="2"/>
  <c r="J37" i="2"/>
  <c r="E44" i="2"/>
  <c r="E42" i="2"/>
  <c r="E43" i="2"/>
  <c r="E45" i="2"/>
  <c r="E46" i="2"/>
  <c r="E47" i="2"/>
  <c r="E41" i="2"/>
  <c r="F26" i="2"/>
  <c r="G42" i="2" l="1"/>
  <c r="E46" i="1"/>
  <c r="E44" i="1"/>
  <c r="E43" i="1"/>
  <c r="E42" i="1"/>
  <c r="E41" i="1"/>
  <c r="E40" i="1"/>
  <c r="F26" i="1" l="1"/>
  <c r="E39" i="1" l="1"/>
  <c r="E38" i="1"/>
  <c r="E34" i="1"/>
  <c r="E33" i="1"/>
  <c r="E32" i="1" l="1"/>
  <c r="E31" i="1"/>
  <c r="E30" i="1"/>
  <c r="E29" i="1"/>
  <c r="E35" i="1" l="1"/>
  <c r="E28" i="1"/>
  <c r="E49" i="1" l="1"/>
</calcChain>
</file>

<file path=xl/sharedStrings.xml><?xml version="1.0" encoding="utf-8"?>
<sst xmlns="http://schemas.openxmlformats.org/spreadsheetml/2006/main" count="312" uniqueCount="106">
  <si>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</si>
  <si>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</si>
  <si>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</si>
  <si>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</si>
  <si>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</si>
  <si>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</si>
  <si>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</si>
  <si>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</si>
  <si>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</si>
  <si>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</si>
  <si>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</si>
  <si>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</si>
  <si>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</si>
  <si>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</si>
  <si>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</si>
  <si>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</si>
  <si>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</si>
  <si>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</si>
  <si>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</si>
  <si>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</si>
  <si>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</si>
  <si>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</si>
  <si>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</si>
  <si>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</si>
  <si>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</si>
  <si>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</si>
  <si>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</si>
  <si>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</si>
  <si>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</si>
  <si>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</si>
  <si>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</si>
  <si>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Санитарное содержание придомовой территории</t>
  </si>
  <si>
    <t>Санитарное содержание мест общего пользования дома</t>
  </si>
  <si>
    <t>Обслуживание ОПУ ТЭ</t>
  </si>
  <si>
    <t>Согласно регламента</t>
  </si>
  <si>
    <t>Обслуживание ОПУ ХВС</t>
  </si>
  <si>
    <t>ежеквартально</t>
  </si>
  <si>
    <t>Услуги по дератизации и дезинфекции</t>
  </si>
  <si>
    <t>По заявке собственников или 4 раза в год</t>
  </si>
  <si>
    <t>Расходы по управлению МКД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</si>
  <si>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</si>
  <si>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</si>
  <si>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</si>
  <si>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</si>
  <si>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г. Россошь, ул. Линейная, д. 17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</si>
  <si>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Шишкиной Ольги Васильевны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</si>
  <si>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№19,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№13 от 05.03.2015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</si>
  <si>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№14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</si>
  <si>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№17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Линейная</t>
    </r>
  </si>
  <si>
    <t>Итого:</t>
  </si>
  <si>
    <t xml:space="preserve">Очистка ливневок </t>
  </si>
  <si>
    <t xml:space="preserve">Установка пластикового окна </t>
  </si>
  <si>
    <t>Замена шифера на входе в подвал, замена досок (кв.19)</t>
  </si>
  <si>
    <t>Устройство кровли над входом в подвал между 2 и 3 подъездом</t>
  </si>
  <si>
    <t>Изготовление, монтаж отливов , фартуков на спуск в подвал</t>
  </si>
  <si>
    <t>Частичная изоляция трубопровода в отопления в подвале №1 (кв.19)</t>
  </si>
  <si>
    <t>январь</t>
  </si>
  <si>
    <t>февраль</t>
  </si>
  <si>
    <t>март</t>
  </si>
  <si>
    <t>ч/час</t>
  </si>
  <si>
    <t>1 квартал</t>
  </si>
  <si>
    <t>руб.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</si>
  <si>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</si>
  <si>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Собственниеи МКД, в лице председателя совета дома Шишкиной О.В.</t>
    </r>
  </si>
  <si>
    <t>Настоящий Акт составлен в 2-х экземплярах, имеющий одинаковую юридическую силу, по одному для каждой Стороны.</t>
  </si>
  <si>
    <t>Стоимость материалов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</si>
  <si>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тридцать две тысячи триста десять ( прописью) рублей 06 копеек.</t>
    </r>
  </si>
  <si>
    <t>"30" 06  2016 г.</t>
  </si>
  <si>
    <t>покраска бордюров (кв.19)</t>
  </si>
  <si>
    <t>Ремонт песочницы (кв.19)</t>
  </si>
  <si>
    <t>Окраска малых форм (кв.19)</t>
  </si>
  <si>
    <t>Замена ламп в тамбуре и подъезде №2 эт.1,3 (кв.19)</t>
  </si>
  <si>
    <t>Ремонт мягкой кровли (кв.52)</t>
  </si>
  <si>
    <t>Проверка вентиляции (кв.52)</t>
  </si>
  <si>
    <t>Прочистка вент каналов (кв.49)</t>
  </si>
  <si>
    <t>апрель</t>
  </si>
  <si>
    <t>май</t>
  </si>
  <si>
    <t>июнь</t>
  </si>
  <si>
    <t xml:space="preserve">определена приложением № 9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</si>
  <si>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</si>
  <si>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</si>
  <si>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</si>
  <si>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 xml:space="preserve">Итого остаток на конец квартала </t>
  </si>
  <si>
    <t>в т.ч. Оплачено+нежилые</t>
  </si>
  <si>
    <t>2 квартал</t>
  </si>
  <si>
    <t>"30" 09  2016 г.</t>
  </si>
  <si>
    <t>3 квартал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</si>
  <si>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тридцать семь тысяч четыреста четыре (прописью) рубля 42 копейки.</t>
    </r>
  </si>
  <si>
    <t>июль</t>
  </si>
  <si>
    <t>Монтаж заземляющего устройства (кв.19)</t>
  </si>
  <si>
    <t>Сварка заземления (кв.19)</t>
  </si>
  <si>
    <t>Установка пандуса у 2 подъезда (кв.19)</t>
  </si>
  <si>
    <t>Осмотр потолка в кв.21 на протекание (кв.21)</t>
  </si>
  <si>
    <t>Заделка швов по трубам вентканалов , ремонт кровли (кв.21)</t>
  </si>
  <si>
    <t>Осмотр ливнеприемника (кв.19)</t>
  </si>
  <si>
    <t>Пробивка вентканала (кв.41)</t>
  </si>
  <si>
    <t>август</t>
  </si>
  <si>
    <t>сентябрь</t>
  </si>
  <si>
    <t>в т.ч. Оплачено рем.и содерж.</t>
  </si>
  <si>
    <t>Устройство ограждения по смете</t>
  </si>
  <si>
    <t>Устройство поребрика и бордюра по смете</t>
  </si>
  <si>
    <t xml:space="preserve">Изготовление, окраска трапа </t>
  </si>
  <si>
    <t>м/п</t>
  </si>
  <si>
    <t>Ремонт отмостки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</si>
  <si>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восемьдесят две тысячи восемьсот семьдесят пять рублей 01 копейка</t>
    </r>
  </si>
  <si>
    <t xml:space="preserve"> оплачено не жилые помещения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</si>
</sst>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12" fillId="0" borderId="6" xfId="0" applyFont="1" applyBorder="1" applyAlignment="1">
      <alignment wrapText="1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wrapText="1"/>
    </xf>
    <xf numFmtId="0" fontId="12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0" borderId="6" xfId="0" applyFont="1" applyBorder="1"/>
    <xf numFmtId="43" fontId="8" fillId="0" borderId="0" xfId="0" applyNumberFormat="1" applyFont="1"/>
    <xf numFmtId="0" fontId="3" fillId="0" borderId="0" xfId="0" applyFont="1" applyAlignment="1"/>
    <xf numFmtId="0" fontId="14" fillId="0" borderId="0" xfId="0" applyFont="1"/>
    <xf numFmtId="164" fontId="8" fillId="0" borderId="0" xfId="1" applyNumberFormat="1" applyFont="1"/>
    <xf numFmtId="164" fontId="4" fillId="0" borderId="0" xfId="1" applyNumberFormat="1" applyFont="1"/>
    <xf numFmtId="43" fontId="4" fillId="0" borderId="0" xfId="0" applyNumberFormat="1" applyFont="1"/>
    <xf numFmtId="0" fontId="12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3" fontId="4" fillId="0" borderId="9" xfId="1" applyFont="1" applyBorder="1" applyAlignment="1">
      <alignment horizontal="center" vertical="center" wrapText="1"/>
    </xf>
    <xf numFmtId="43" fontId="4" fillId="0" borderId="10" xfId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0" borderId="11" xfId="0" applyFont="1" applyFill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view="pageBreakPreview" topLeftCell="A43" zoomScaleNormal="100" zoomScaleSheetLayoutView="100" workbookViewId="0">
      <selection activeCell="E36" sqref="E36"/>
    </sheetView>
  </sheetViews>
  <sheetFormatPr defaultColWidth="9.109375" defaultRowHeight="13.8" x14ac:dyDescent="0.25"/>
  <cols>
    <col min="1" max="1" width="33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16384" width="9.109375" style="2"/>
  </cols>
  <sheetData>
    <row r="1" spans="1:5" ht="15.6" x14ac:dyDescent="0.25">
      <c r="A1" s="61" t="s">
        <v>12</v>
      </c>
      <c r="B1" s="61"/>
      <c r="C1" s="61"/>
      <c r="D1" s="61"/>
      <c r="E1" s="61"/>
    </row>
    <row r="2" spans="1:5" ht="32.25" customHeight="1" x14ac:dyDescent="0.3">
      <c r="A2" s="59" t="s">
        <v>13</v>
      </c>
      <c r="B2" s="60"/>
      <c r="C2" s="60"/>
      <c r="D2" s="60"/>
      <c r="E2" s="60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3">
      <c r="A4" s="7" t="s">
        <v>14</v>
      </c>
      <c r="B4" s="13"/>
      <c r="C4" s="13"/>
      <c r="D4" s="63" t="s">
        <v>15</v>
      </c>
      <c r="E4" s="63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50" t="s">
        <v>0</v>
      </c>
      <c r="B6" s="50"/>
      <c r="C6" s="50"/>
      <c r="D6" s="50"/>
      <c r="E6" s="50"/>
    </row>
    <row r="7" spans="1:5" x14ac:dyDescent="0.25">
      <c r="A7" s="62" t="s">
        <v>44</v>
      </c>
      <c r="B7" s="62"/>
      <c r="C7" s="62"/>
      <c r="D7" s="62"/>
      <c r="E7" s="62"/>
    </row>
    <row r="8" spans="1:5" x14ac:dyDescent="0.25">
      <c r="A8" s="58" t="s">
        <v>1</v>
      </c>
      <c r="B8" s="58"/>
      <c r="C8" s="58"/>
      <c r="D8" s="58"/>
      <c r="E8" s="58"/>
    </row>
    <row r="9" spans="1:5" ht="7.5" customHeight="1" x14ac:dyDescent="0.25">
      <c r="A9" s="55"/>
      <c r="B9" s="55"/>
      <c r="C9" s="55"/>
      <c r="D9" s="55"/>
      <c r="E9" s="55"/>
    </row>
    <row r="10" spans="1:5" x14ac:dyDescent="0.25">
      <c r="A10" s="50" t="s">
        <v>45</v>
      </c>
      <c r="B10" s="50"/>
      <c r="C10" s="50"/>
      <c r="D10" s="50"/>
      <c r="E10" s="50"/>
    </row>
    <row r="11" spans="1:5" ht="22.5" customHeight="1" x14ac:dyDescent="0.25">
      <c r="A11" s="56" t="s">
        <v>16</v>
      </c>
      <c r="B11" s="57"/>
      <c r="C11" s="57"/>
      <c r="D11" s="57"/>
      <c r="E11" s="57"/>
    </row>
    <row r="12" spans="1:5" ht="9" customHeight="1" x14ac:dyDescent="0.25">
      <c r="A12" s="55"/>
      <c r="B12" s="55"/>
      <c r="C12" s="55"/>
      <c r="D12" s="55"/>
      <c r="E12" s="55"/>
    </row>
    <row r="13" spans="1:5" ht="30.75" customHeight="1" x14ac:dyDescent="0.25">
      <c r="A13" s="50" t="s">
        <v>46</v>
      </c>
      <c r="B13" s="50"/>
      <c r="C13" s="50"/>
      <c r="D13" s="50"/>
      <c r="E13" s="50"/>
    </row>
    <row r="14" spans="1:5" x14ac:dyDescent="0.25">
      <c r="A14" s="58" t="s">
        <v>17</v>
      </c>
      <c r="B14" s="55"/>
      <c r="C14" s="55"/>
      <c r="D14" s="55"/>
      <c r="E14" s="55"/>
    </row>
    <row r="15" spans="1:5" x14ac:dyDescent="0.25">
      <c r="A15" s="55"/>
      <c r="B15" s="55"/>
      <c r="C15" s="55"/>
      <c r="D15" s="55"/>
      <c r="E15" s="55"/>
    </row>
    <row r="16" spans="1:5" x14ac:dyDescent="0.25">
      <c r="A16" s="50" t="s">
        <v>40</v>
      </c>
      <c r="B16" s="50"/>
      <c r="C16" s="50"/>
      <c r="D16" s="50"/>
      <c r="E16" s="50"/>
    </row>
    <row r="17" spans="1:7" ht="11.25" customHeight="1" x14ac:dyDescent="0.25">
      <c r="A17" s="58" t="s">
        <v>2</v>
      </c>
      <c r="B17" s="55"/>
      <c r="C17" s="55"/>
      <c r="D17" s="55"/>
      <c r="E17" s="55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50" t="s">
        <v>41</v>
      </c>
      <c r="B19" s="50"/>
      <c r="C19" s="50"/>
      <c r="D19" s="50"/>
      <c r="E19" s="50"/>
    </row>
    <row r="20" spans="1:7" ht="10.5" customHeight="1" x14ac:dyDescent="0.25">
      <c r="A20" s="58" t="s">
        <v>18</v>
      </c>
      <c r="B20" s="55"/>
      <c r="C20" s="55"/>
      <c r="D20" s="55"/>
      <c r="E20" s="55"/>
    </row>
    <row r="21" spans="1:7" x14ac:dyDescent="0.25">
      <c r="A21" s="55"/>
      <c r="B21" s="55"/>
      <c r="C21" s="55"/>
      <c r="D21" s="55"/>
      <c r="E21" s="55"/>
    </row>
    <row r="22" spans="1:7" ht="30.75" customHeight="1" x14ac:dyDescent="0.25">
      <c r="A22" s="50" t="s">
        <v>19</v>
      </c>
      <c r="B22" s="50"/>
      <c r="C22" s="50"/>
      <c r="D22" s="50"/>
      <c r="E22" s="50"/>
    </row>
    <row r="23" spans="1:7" x14ac:dyDescent="0.25">
      <c r="A23" s="55"/>
      <c r="B23" s="55"/>
      <c r="C23" s="55"/>
      <c r="D23" s="55"/>
      <c r="E23" s="55"/>
    </row>
    <row r="24" spans="1:7" ht="63.75" customHeight="1" x14ac:dyDescent="0.25">
      <c r="A24" s="50" t="s">
        <v>47</v>
      </c>
      <c r="B24" s="50"/>
      <c r="C24" s="50"/>
      <c r="D24" s="50"/>
      <c r="E24" s="50"/>
    </row>
    <row r="25" spans="1:7" ht="33.75" customHeight="1" x14ac:dyDescent="0.25">
      <c r="A25" s="54" t="s">
        <v>48</v>
      </c>
      <c r="B25" s="54"/>
      <c r="C25" s="54"/>
      <c r="D25" s="54"/>
      <c r="E25" s="54"/>
    </row>
    <row r="26" spans="1:7" x14ac:dyDescent="0.25">
      <c r="A26" s="54"/>
      <c r="B26" s="54"/>
      <c r="C26" s="54"/>
      <c r="D26" s="54"/>
      <c r="E26" s="54"/>
      <c r="F26" s="2">
        <f>209.8+2433.3</f>
        <v>2643.1000000000004</v>
      </c>
      <c r="G26" s="2">
        <v>3</v>
      </c>
    </row>
    <row r="27" spans="1:7" ht="124.2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9.6" x14ac:dyDescent="0.25">
      <c r="A28" s="10" t="s">
        <v>4</v>
      </c>
      <c r="B28" s="12" t="s">
        <v>24</v>
      </c>
      <c r="C28" s="3" t="s">
        <v>5</v>
      </c>
      <c r="D28" s="3">
        <v>1.94</v>
      </c>
      <c r="E28" s="11">
        <f>D28*F26*G26</f>
        <v>15382.842000000001</v>
      </c>
    </row>
    <row r="29" spans="1:7" ht="52.8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17840.925000000003</v>
      </c>
    </row>
    <row r="30" spans="1:7" ht="52.8" x14ac:dyDescent="0.25">
      <c r="A30" s="10" t="s">
        <v>31</v>
      </c>
      <c r="B30" s="12" t="s">
        <v>30</v>
      </c>
      <c r="C30" s="3" t="s">
        <v>5</v>
      </c>
      <c r="D30" s="3">
        <v>2.0099999999999998</v>
      </c>
      <c r="E30" s="11">
        <f>D30*F26*G26</f>
        <v>15937.893</v>
      </c>
    </row>
    <row r="31" spans="1:7" ht="52.8" x14ac:dyDescent="0.25">
      <c r="A31" s="10" t="s">
        <v>32</v>
      </c>
      <c r="B31" s="12" t="s">
        <v>30</v>
      </c>
      <c r="C31" s="3" t="s">
        <v>5</v>
      </c>
      <c r="D31" s="3">
        <v>1.5</v>
      </c>
      <c r="E31" s="11">
        <f>D31*F26*G26</f>
        <v>11893.95</v>
      </c>
    </row>
    <row r="32" spans="1:7" x14ac:dyDescent="0.25">
      <c r="A32" s="10" t="s">
        <v>33</v>
      </c>
      <c r="B32" s="14" t="s">
        <v>34</v>
      </c>
      <c r="C32" s="3" t="s">
        <v>5</v>
      </c>
      <c r="D32" s="3">
        <v>0.61</v>
      </c>
      <c r="E32" s="11">
        <f>D32*F26*G26</f>
        <v>4836.8730000000005</v>
      </c>
    </row>
    <row r="33" spans="1:6" x14ac:dyDescent="0.25">
      <c r="A33" s="10" t="s">
        <v>35</v>
      </c>
      <c r="B33" s="14" t="s">
        <v>34</v>
      </c>
      <c r="C33" s="3" t="s">
        <v>5</v>
      </c>
      <c r="D33" s="3">
        <v>0.15</v>
      </c>
      <c r="E33" s="11">
        <f>D33*F26*G26</f>
        <v>1189.395</v>
      </c>
    </row>
    <row r="34" spans="1:6" ht="55.2" x14ac:dyDescent="0.25">
      <c r="A34" s="10" t="s">
        <v>28</v>
      </c>
      <c r="B34" s="12" t="s">
        <v>30</v>
      </c>
      <c r="C34" s="3" t="s">
        <v>5</v>
      </c>
      <c r="D34" s="3">
        <v>0.46</v>
      </c>
      <c r="E34" s="11">
        <f>D34*F26*G26</f>
        <v>3647.478000000001</v>
      </c>
    </row>
    <row r="35" spans="1:6" ht="52.8" x14ac:dyDescent="0.25">
      <c r="A35" s="10" t="s">
        <v>27</v>
      </c>
      <c r="B35" s="12" t="s">
        <v>30</v>
      </c>
      <c r="C35" s="3" t="s">
        <v>5</v>
      </c>
      <c r="D35" s="3">
        <v>0.12</v>
      </c>
      <c r="E35" s="11">
        <f>D35*F26*G26</f>
        <v>951.51600000000008</v>
      </c>
    </row>
    <row r="36" spans="1:6" ht="55.2" x14ac:dyDescent="0.25">
      <c r="A36" s="10" t="s">
        <v>43</v>
      </c>
      <c r="B36" s="12" t="s">
        <v>36</v>
      </c>
      <c r="C36" s="3" t="s">
        <v>5</v>
      </c>
      <c r="D36" s="3">
        <v>1.0900000000000001</v>
      </c>
      <c r="E36" s="11">
        <v>10440</v>
      </c>
    </row>
    <row r="37" spans="1:6" ht="39.6" x14ac:dyDescent="0.25">
      <c r="A37" s="10" t="s">
        <v>37</v>
      </c>
      <c r="B37" s="12" t="s">
        <v>38</v>
      </c>
      <c r="C37" s="3" t="s">
        <v>5</v>
      </c>
      <c r="D37" s="3">
        <v>0.18</v>
      </c>
      <c r="E37" s="11">
        <v>0</v>
      </c>
    </row>
    <row r="38" spans="1:6" x14ac:dyDescent="0.25">
      <c r="A38" s="10" t="s">
        <v>29</v>
      </c>
      <c r="B38" s="12" t="s">
        <v>42</v>
      </c>
      <c r="C38" s="3" t="s">
        <v>5</v>
      </c>
      <c r="D38" s="3">
        <v>0.63</v>
      </c>
      <c r="E38" s="11">
        <f>D38*F26*G26</f>
        <v>4995.4590000000007</v>
      </c>
    </row>
    <row r="39" spans="1:6" ht="14.4" thickBot="1" x14ac:dyDescent="0.3">
      <c r="A39" s="24" t="s">
        <v>39</v>
      </c>
      <c r="B39" s="25" t="s">
        <v>42</v>
      </c>
      <c r="C39" s="26" t="s">
        <v>5</v>
      </c>
      <c r="D39" s="26">
        <v>3.3</v>
      </c>
      <c r="E39" s="27">
        <f>D39*F26*G26</f>
        <v>26166.690000000002</v>
      </c>
    </row>
    <row r="40" spans="1:6" x14ac:dyDescent="0.25">
      <c r="A40" s="28" t="s">
        <v>50</v>
      </c>
      <c r="B40" s="29" t="s">
        <v>56</v>
      </c>
      <c r="C40" s="22" t="s">
        <v>59</v>
      </c>
      <c r="D40" s="29">
        <v>2</v>
      </c>
      <c r="E40" s="23">
        <f>D40*F41</f>
        <v>236.84</v>
      </c>
    </row>
    <row r="41" spans="1:6" x14ac:dyDescent="0.25">
      <c r="A41" s="28" t="s">
        <v>51</v>
      </c>
      <c r="B41" s="29" t="s">
        <v>56</v>
      </c>
      <c r="C41" s="3" t="s">
        <v>59</v>
      </c>
      <c r="D41" s="29">
        <v>8</v>
      </c>
      <c r="E41" s="11">
        <f>D41*F41</f>
        <v>947.36</v>
      </c>
      <c r="F41" s="2">
        <v>118.42</v>
      </c>
    </row>
    <row r="42" spans="1:6" ht="27.6" x14ac:dyDescent="0.25">
      <c r="A42" s="28" t="s">
        <v>52</v>
      </c>
      <c r="B42" s="29" t="s">
        <v>57</v>
      </c>
      <c r="C42" s="3" t="s">
        <v>59</v>
      </c>
      <c r="D42" s="29">
        <v>7</v>
      </c>
      <c r="E42" s="11">
        <f>D42*F41</f>
        <v>828.94</v>
      </c>
    </row>
    <row r="43" spans="1:6" ht="27.6" x14ac:dyDescent="0.25">
      <c r="A43" s="28" t="s">
        <v>53</v>
      </c>
      <c r="B43" s="29" t="s">
        <v>57</v>
      </c>
      <c r="C43" s="3" t="s">
        <v>59</v>
      </c>
      <c r="D43" s="29">
        <v>16</v>
      </c>
      <c r="E43" s="11">
        <f>D43*F41</f>
        <v>1894.72</v>
      </c>
    </row>
    <row r="44" spans="1:6" ht="27.6" x14ac:dyDescent="0.25">
      <c r="A44" s="28" t="s">
        <v>54</v>
      </c>
      <c r="B44" s="29" t="s">
        <v>57</v>
      </c>
      <c r="C44" s="3" t="s">
        <v>59</v>
      </c>
      <c r="D44" s="29">
        <v>16</v>
      </c>
      <c r="E44" s="11">
        <f>D44*F41</f>
        <v>1894.72</v>
      </c>
    </row>
    <row r="45" spans="1:6" ht="27.6" x14ac:dyDescent="0.25">
      <c r="A45" s="28" t="s">
        <v>54</v>
      </c>
      <c r="B45" s="41" t="s">
        <v>57</v>
      </c>
      <c r="C45" s="42" t="s">
        <v>59</v>
      </c>
      <c r="D45" s="41">
        <v>6.6</v>
      </c>
      <c r="E45" s="43">
        <f>D45*118.42</f>
        <v>781.572</v>
      </c>
    </row>
    <row r="46" spans="1:6" ht="28.2" thickBot="1" x14ac:dyDescent="0.3">
      <c r="A46" s="30" t="s">
        <v>55</v>
      </c>
      <c r="B46" s="31" t="s">
        <v>58</v>
      </c>
      <c r="C46" s="26" t="s">
        <v>59</v>
      </c>
      <c r="D46" s="31">
        <v>4</v>
      </c>
      <c r="E46" s="27">
        <f>D46*F41</f>
        <v>473.68</v>
      </c>
    </row>
    <row r="47" spans="1:6" x14ac:dyDescent="0.25">
      <c r="A47" s="20" t="s">
        <v>65</v>
      </c>
      <c r="B47" s="21" t="s">
        <v>60</v>
      </c>
      <c r="C47" s="22" t="s">
        <v>61</v>
      </c>
      <c r="D47" s="22"/>
      <c r="E47" s="23">
        <f>5031.07+3997.23+3868.29</f>
        <v>12896.59</v>
      </c>
    </row>
    <row r="48" spans="1:6" x14ac:dyDescent="0.25">
      <c r="A48" s="10"/>
      <c r="B48" s="12"/>
      <c r="C48" s="3"/>
      <c r="D48" s="3"/>
      <c r="E48" s="11"/>
    </row>
    <row r="49" spans="1:5" s="19" customFormat="1" x14ac:dyDescent="0.25">
      <c r="A49" s="15" t="s">
        <v>49</v>
      </c>
      <c r="B49" s="16"/>
      <c r="C49" s="17"/>
      <c r="D49" s="17"/>
      <c r="E49" s="18">
        <f>SUM(E28:E48)</f>
        <v>133237.44300000003</v>
      </c>
    </row>
    <row r="51" spans="1:5" ht="42.75" customHeight="1" x14ac:dyDescent="0.25">
      <c r="A51" s="50" t="s">
        <v>66</v>
      </c>
      <c r="B51" s="50"/>
      <c r="C51" s="50"/>
      <c r="D51" s="50"/>
      <c r="E51" s="50"/>
    </row>
    <row r="52" spans="1:5" ht="30" customHeight="1" x14ac:dyDescent="0.25">
      <c r="A52" s="50" t="s">
        <v>23</v>
      </c>
      <c r="B52" s="50"/>
      <c r="C52" s="50"/>
      <c r="D52" s="50"/>
      <c r="E52" s="50"/>
    </row>
    <row r="53" spans="1:5" x14ac:dyDescent="0.25">
      <c r="A53" s="50" t="s">
        <v>22</v>
      </c>
      <c r="B53" s="50"/>
      <c r="C53" s="50"/>
      <c r="D53" s="50"/>
      <c r="E53" s="50"/>
    </row>
    <row r="54" spans="1:5" ht="31.5" customHeight="1" x14ac:dyDescent="0.25">
      <c r="A54" s="50" t="s">
        <v>64</v>
      </c>
      <c r="B54" s="50"/>
      <c r="C54" s="50"/>
      <c r="D54" s="50"/>
      <c r="E54" s="50"/>
    </row>
    <row r="55" spans="1:5" x14ac:dyDescent="0.25">
      <c r="A55" s="50" t="s">
        <v>20</v>
      </c>
      <c r="B55" s="50"/>
      <c r="C55" s="50"/>
      <c r="D55" s="50"/>
      <c r="E55" s="50"/>
    </row>
    <row r="56" spans="1:5" x14ac:dyDescent="0.25">
      <c r="A56" s="51" t="s">
        <v>6</v>
      </c>
      <c r="B56" s="51"/>
      <c r="C56" s="51"/>
      <c r="D56" s="51"/>
      <c r="E56" s="51"/>
    </row>
    <row r="57" spans="1:5" x14ac:dyDescent="0.25">
      <c r="A57" s="50" t="s">
        <v>20</v>
      </c>
      <c r="B57" s="50"/>
      <c r="C57" s="50"/>
      <c r="D57" s="50"/>
      <c r="E57" s="50"/>
    </row>
    <row r="58" spans="1:5" ht="15" customHeight="1" x14ac:dyDescent="0.25">
      <c r="A58" s="52" t="s">
        <v>62</v>
      </c>
      <c r="B58" s="52"/>
      <c r="C58" s="52"/>
      <c r="D58" s="52"/>
      <c r="E58" s="8"/>
    </row>
    <row r="59" spans="1:5" ht="11.25" customHeight="1" x14ac:dyDescent="0.25">
      <c r="B59" s="48" t="s">
        <v>21</v>
      </c>
      <c r="C59" s="48"/>
      <c r="D59" s="48"/>
      <c r="E59" s="9" t="s">
        <v>7</v>
      </c>
    </row>
    <row r="60" spans="1:5" x14ac:dyDescent="0.25">
      <c r="A60" s="6"/>
      <c r="B60" s="6"/>
      <c r="C60" s="6"/>
      <c r="D60" s="6"/>
      <c r="E60" s="6"/>
    </row>
    <row r="61" spans="1:5" x14ac:dyDescent="0.25">
      <c r="A61" s="53" t="s">
        <v>63</v>
      </c>
      <c r="B61" s="53"/>
      <c r="C61" s="53"/>
      <c r="D61" s="53"/>
      <c r="E61" s="8"/>
    </row>
    <row r="62" spans="1:5" ht="11.25" customHeight="1" x14ac:dyDescent="0.25">
      <c r="B62" s="49" t="s">
        <v>21</v>
      </c>
      <c r="C62" s="49"/>
      <c r="D62" s="49"/>
      <c r="E62" s="9" t="s">
        <v>7</v>
      </c>
    </row>
  </sheetData>
  <mergeCells count="34">
    <mergeCell ref="A9:E9"/>
    <mergeCell ref="A10:E10"/>
    <mergeCell ref="A2:E2"/>
    <mergeCell ref="A1:E1"/>
    <mergeCell ref="A6:E6"/>
    <mergeCell ref="A7:E7"/>
    <mergeCell ref="A8:E8"/>
    <mergeCell ref="D4:E4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24:E24"/>
    <mergeCell ref="A25:E25"/>
    <mergeCell ref="A26:E26"/>
    <mergeCell ref="A51:E51"/>
    <mergeCell ref="A52:E52"/>
    <mergeCell ref="B59:D59"/>
    <mergeCell ref="B62:D62"/>
    <mergeCell ref="A53:E53"/>
    <mergeCell ref="A54:E54"/>
    <mergeCell ref="A55:E55"/>
    <mergeCell ref="A56:E56"/>
    <mergeCell ref="A57:E57"/>
    <mergeCell ref="A58:D58"/>
    <mergeCell ref="A61:D6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view="pageBreakPreview" topLeftCell="A55" zoomScaleNormal="100" zoomScaleSheetLayoutView="100" workbookViewId="0">
      <selection activeCell="B70" sqref="B70"/>
    </sheetView>
  </sheetViews>
  <sheetFormatPr defaultColWidth="9.109375" defaultRowHeight="13.8" x14ac:dyDescent="0.25"/>
  <cols>
    <col min="1" max="1" width="33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6" width="9.109375" style="2"/>
    <col min="7" max="7" width="12.109375" style="2" bestFit="1" customWidth="1"/>
    <col min="8" max="8" width="15.5546875" style="2" customWidth="1"/>
    <col min="9" max="9" width="9.109375" style="2"/>
    <col min="10" max="10" width="12.109375" style="2" bestFit="1" customWidth="1"/>
    <col min="11" max="16384" width="9.109375" style="2"/>
  </cols>
  <sheetData>
    <row r="1" spans="1:5" ht="15.6" x14ac:dyDescent="0.25">
      <c r="A1" s="61" t="s">
        <v>12</v>
      </c>
      <c r="B1" s="61"/>
      <c r="C1" s="61"/>
      <c r="D1" s="61"/>
      <c r="E1" s="61"/>
    </row>
    <row r="2" spans="1:5" ht="31.5" customHeight="1" x14ac:dyDescent="0.3">
      <c r="A2" s="59" t="s">
        <v>13</v>
      </c>
      <c r="B2" s="60"/>
      <c r="C2" s="60"/>
      <c r="D2" s="60"/>
      <c r="E2" s="60"/>
    </row>
    <row r="3" spans="1:5" x14ac:dyDescent="0.25">
      <c r="A3" s="32"/>
      <c r="B3" s="4"/>
      <c r="C3" s="4"/>
      <c r="D3" s="4"/>
      <c r="E3" s="4"/>
    </row>
    <row r="4" spans="1:5" s="1" customFormat="1" ht="15.6" x14ac:dyDescent="0.3">
      <c r="A4" s="7" t="s">
        <v>14</v>
      </c>
      <c r="B4" s="13"/>
      <c r="C4" s="13"/>
      <c r="D4" s="63" t="s">
        <v>67</v>
      </c>
      <c r="E4" s="63"/>
    </row>
    <row r="5" spans="1:5" x14ac:dyDescent="0.25">
      <c r="A5" s="32"/>
      <c r="B5" s="4"/>
      <c r="C5" s="4"/>
      <c r="D5" s="4"/>
      <c r="E5" s="4"/>
    </row>
    <row r="6" spans="1:5" x14ac:dyDescent="0.25">
      <c r="A6" s="50" t="s">
        <v>0</v>
      </c>
      <c r="B6" s="50"/>
      <c r="C6" s="50"/>
      <c r="D6" s="50"/>
      <c r="E6" s="50"/>
    </row>
    <row r="7" spans="1:5" x14ac:dyDescent="0.25">
      <c r="A7" s="62" t="s">
        <v>44</v>
      </c>
      <c r="B7" s="62"/>
      <c r="C7" s="62"/>
      <c r="D7" s="62"/>
      <c r="E7" s="62"/>
    </row>
    <row r="8" spans="1:5" x14ac:dyDescent="0.25">
      <c r="A8" s="58" t="s">
        <v>1</v>
      </c>
      <c r="B8" s="58"/>
      <c r="C8" s="58"/>
      <c r="D8" s="58"/>
      <c r="E8" s="58"/>
    </row>
    <row r="9" spans="1:5" x14ac:dyDescent="0.25">
      <c r="A9" s="55"/>
      <c r="B9" s="55"/>
      <c r="C9" s="55"/>
      <c r="D9" s="55"/>
      <c r="E9" s="55"/>
    </row>
    <row r="10" spans="1:5" x14ac:dyDescent="0.25">
      <c r="A10" s="50" t="s">
        <v>45</v>
      </c>
      <c r="B10" s="50"/>
      <c r="C10" s="50"/>
      <c r="D10" s="50"/>
      <c r="E10" s="50"/>
    </row>
    <row r="11" spans="1:5" ht="25.5" customHeight="1" x14ac:dyDescent="0.25">
      <c r="A11" s="56" t="s">
        <v>16</v>
      </c>
      <c r="B11" s="57"/>
      <c r="C11" s="57"/>
      <c r="D11" s="57"/>
      <c r="E11" s="57"/>
    </row>
    <row r="12" spans="1:5" x14ac:dyDescent="0.25">
      <c r="A12" s="55"/>
      <c r="B12" s="55"/>
      <c r="C12" s="55"/>
      <c r="D12" s="55"/>
      <c r="E12" s="55"/>
    </row>
    <row r="13" spans="1:5" ht="30" customHeight="1" x14ac:dyDescent="0.25">
      <c r="A13" s="50" t="s">
        <v>46</v>
      </c>
      <c r="B13" s="50"/>
      <c r="C13" s="50"/>
      <c r="D13" s="50"/>
      <c r="E13" s="50"/>
    </row>
    <row r="14" spans="1:5" x14ac:dyDescent="0.25">
      <c r="A14" s="58" t="s">
        <v>17</v>
      </c>
      <c r="B14" s="55"/>
      <c r="C14" s="55"/>
      <c r="D14" s="55"/>
      <c r="E14" s="55"/>
    </row>
    <row r="15" spans="1:5" x14ac:dyDescent="0.25">
      <c r="A15" s="55"/>
      <c r="B15" s="55"/>
      <c r="C15" s="55"/>
      <c r="D15" s="55"/>
      <c r="E15" s="55"/>
    </row>
    <row r="16" spans="1:5" x14ac:dyDescent="0.25">
      <c r="A16" s="50" t="s">
        <v>40</v>
      </c>
      <c r="B16" s="50"/>
      <c r="C16" s="50"/>
      <c r="D16" s="50"/>
      <c r="E16" s="50"/>
    </row>
    <row r="17" spans="1:10" ht="11.25" customHeight="1" x14ac:dyDescent="0.25">
      <c r="A17" s="58" t="s">
        <v>2</v>
      </c>
      <c r="B17" s="55"/>
      <c r="C17" s="55"/>
      <c r="D17" s="55"/>
      <c r="E17" s="55"/>
    </row>
    <row r="18" spans="1:10" ht="11.25" customHeight="1" x14ac:dyDescent="0.25">
      <c r="A18" s="33"/>
      <c r="B18" s="32"/>
      <c r="C18" s="32"/>
      <c r="D18" s="32"/>
      <c r="E18" s="32"/>
    </row>
    <row r="19" spans="1:10" x14ac:dyDescent="0.25">
      <c r="A19" s="50" t="s">
        <v>41</v>
      </c>
      <c r="B19" s="50"/>
      <c r="C19" s="50"/>
      <c r="D19" s="50"/>
      <c r="E19" s="50"/>
    </row>
    <row r="20" spans="1:10" ht="10.5" customHeight="1" x14ac:dyDescent="0.25">
      <c r="A20" s="58" t="s">
        <v>18</v>
      </c>
      <c r="B20" s="55"/>
      <c r="C20" s="55"/>
      <c r="D20" s="55"/>
      <c r="E20" s="55"/>
    </row>
    <row r="21" spans="1:10" x14ac:dyDescent="0.25">
      <c r="A21" s="55"/>
      <c r="B21" s="55"/>
      <c r="C21" s="55"/>
      <c r="D21" s="55"/>
      <c r="E21" s="55"/>
    </row>
    <row r="22" spans="1:10" ht="30.75" customHeight="1" x14ac:dyDescent="0.25">
      <c r="A22" s="50" t="s">
        <v>19</v>
      </c>
      <c r="B22" s="50"/>
      <c r="C22" s="50"/>
      <c r="D22" s="50"/>
      <c r="E22" s="50"/>
    </row>
    <row r="23" spans="1:10" x14ac:dyDescent="0.25">
      <c r="A23" s="55"/>
      <c r="B23" s="55"/>
      <c r="C23" s="55"/>
      <c r="D23" s="55"/>
      <c r="E23" s="55"/>
    </row>
    <row r="24" spans="1:10" ht="63.75" customHeight="1" x14ac:dyDescent="0.25">
      <c r="A24" s="50" t="s">
        <v>47</v>
      </c>
      <c r="B24" s="50"/>
      <c r="C24" s="50"/>
      <c r="D24" s="50"/>
      <c r="E24" s="50"/>
    </row>
    <row r="25" spans="1:10" ht="33.75" customHeight="1" x14ac:dyDescent="0.25">
      <c r="A25" s="54" t="s">
        <v>48</v>
      </c>
      <c r="B25" s="54"/>
      <c r="C25" s="54"/>
      <c r="D25" s="54"/>
      <c r="E25" s="54"/>
    </row>
    <row r="26" spans="1:10" x14ac:dyDescent="0.25">
      <c r="A26" s="54"/>
      <c r="B26" s="54"/>
      <c r="C26" s="54"/>
      <c r="D26" s="54"/>
      <c r="E26" s="54"/>
      <c r="F26" s="2">
        <f>209.8+2433.3</f>
        <v>2643.1000000000004</v>
      </c>
      <c r="G26" s="2">
        <v>3</v>
      </c>
    </row>
    <row r="27" spans="1:10" ht="124.2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10" ht="39.6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H28</f>
        <v>13268.361999999999</v>
      </c>
      <c r="F28" s="2">
        <f>'1 кв.'!D28*2643.1</f>
        <v>5127.6139999999996</v>
      </c>
      <c r="G28" s="40">
        <f>D28*2643.1*2</f>
        <v>8140.7479999999996</v>
      </c>
      <c r="H28" s="40">
        <f>G28+F28</f>
        <v>13268.361999999999</v>
      </c>
      <c r="J28" s="40">
        <f>H28+'1 кв.'!E28</f>
        <v>28651.203999999998</v>
      </c>
    </row>
    <row r="29" spans="1:10" ht="52.8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 t="shared" ref="E29:E39" si="0">H29</f>
        <v>17840.924999999999</v>
      </c>
      <c r="F29" s="2">
        <f>'1 кв.'!D29*2643.1</f>
        <v>5946.9749999999995</v>
      </c>
      <c r="G29" s="40">
        <f t="shared" ref="G29:G39" si="1">D29*2643.1*2</f>
        <v>11893.949999999999</v>
      </c>
      <c r="H29" s="40">
        <f t="shared" ref="H29:H39" si="2">G29+F29</f>
        <v>17840.924999999999</v>
      </c>
      <c r="J29" s="40">
        <f>H29+'1 кв.'!E29</f>
        <v>35681.850000000006</v>
      </c>
    </row>
    <row r="30" spans="1:10" ht="52.8" x14ac:dyDescent="0.25">
      <c r="A30" s="10" t="s">
        <v>31</v>
      </c>
      <c r="B30" s="12" t="s">
        <v>30</v>
      </c>
      <c r="C30" s="3" t="s">
        <v>5</v>
      </c>
      <c r="D30" s="3">
        <v>2.0499999999999998</v>
      </c>
      <c r="E30" s="11">
        <f t="shared" si="0"/>
        <v>16149.340999999999</v>
      </c>
      <c r="F30" s="2">
        <f>'1 кв.'!D30*2643.1</f>
        <v>5312.6309999999994</v>
      </c>
      <c r="G30" s="40">
        <f t="shared" si="1"/>
        <v>10836.71</v>
      </c>
      <c r="H30" s="40">
        <f t="shared" si="2"/>
        <v>16149.340999999999</v>
      </c>
      <c r="J30" s="40">
        <f>H30+'1 кв.'!E30</f>
        <v>32087.233999999997</v>
      </c>
    </row>
    <row r="31" spans="1:10" ht="39.6" x14ac:dyDescent="0.25">
      <c r="A31" s="10" t="s">
        <v>32</v>
      </c>
      <c r="B31" s="12" t="s">
        <v>78</v>
      </c>
      <c r="C31" s="3" t="s">
        <v>5</v>
      </c>
      <c r="D31" s="3">
        <v>1.55</v>
      </c>
      <c r="E31" s="11">
        <f>H31</f>
        <v>12158.26</v>
      </c>
      <c r="F31" s="2">
        <f>'1 кв.'!D31*2643.1</f>
        <v>3964.6499999999996</v>
      </c>
      <c r="G31" s="40">
        <f t="shared" si="1"/>
        <v>8193.61</v>
      </c>
      <c r="H31" s="40">
        <f t="shared" si="2"/>
        <v>12158.26</v>
      </c>
      <c r="J31" s="40">
        <f>H31+'1 кв.'!E31</f>
        <v>24052.21</v>
      </c>
    </row>
    <row r="32" spans="1:10" x14ac:dyDescent="0.25">
      <c r="A32" s="10" t="s">
        <v>33</v>
      </c>
      <c r="B32" s="14" t="s">
        <v>34</v>
      </c>
      <c r="C32" s="3" t="s">
        <v>5</v>
      </c>
      <c r="D32" s="3">
        <v>0.61</v>
      </c>
      <c r="E32" s="11">
        <f t="shared" si="0"/>
        <v>4836.8729999999996</v>
      </c>
      <c r="F32" s="2">
        <f>'1 кв.'!D32*2643.1</f>
        <v>1612.2909999999999</v>
      </c>
      <c r="G32" s="40">
        <f t="shared" si="1"/>
        <v>3224.5819999999999</v>
      </c>
      <c r="H32" s="40">
        <f t="shared" si="2"/>
        <v>4836.8729999999996</v>
      </c>
      <c r="J32" s="40">
        <f>H32+'1 кв.'!E32</f>
        <v>9673.7459999999992</v>
      </c>
    </row>
    <row r="33" spans="1:10" x14ac:dyDescent="0.25">
      <c r="A33" s="10" t="s">
        <v>35</v>
      </c>
      <c r="B33" s="14" t="s">
        <v>34</v>
      </c>
      <c r="C33" s="3" t="s">
        <v>5</v>
      </c>
      <c r="D33" s="3">
        <v>0.15</v>
      </c>
      <c r="E33" s="11">
        <f t="shared" si="0"/>
        <v>1189.395</v>
      </c>
      <c r="F33" s="2">
        <f>'1 кв.'!D33*2643.1</f>
        <v>396.46499999999997</v>
      </c>
      <c r="G33" s="40">
        <f t="shared" si="1"/>
        <v>792.93</v>
      </c>
      <c r="H33" s="40">
        <f t="shared" si="2"/>
        <v>1189.395</v>
      </c>
      <c r="J33" s="40">
        <f>H33+'1 кв.'!E33</f>
        <v>2378.79</v>
      </c>
    </row>
    <row r="34" spans="1:10" ht="55.2" x14ac:dyDescent="0.25">
      <c r="A34" s="10" t="s">
        <v>28</v>
      </c>
      <c r="B34" s="12" t="s">
        <v>78</v>
      </c>
      <c r="C34" s="3" t="s">
        <v>5</v>
      </c>
      <c r="D34" s="3">
        <v>0.49</v>
      </c>
      <c r="E34" s="11">
        <f t="shared" si="0"/>
        <v>3806.0639999999999</v>
      </c>
      <c r="F34" s="2">
        <f>'1 кв.'!D34*2643.1</f>
        <v>1215.826</v>
      </c>
      <c r="G34" s="40">
        <f t="shared" si="1"/>
        <v>2590.2379999999998</v>
      </c>
      <c r="H34" s="40">
        <f t="shared" si="2"/>
        <v>3806.0639999999999</v>
      </c>
      <c r="J34" s="40">
        <f>H34+'1 кв.'!E34</f>
        <v>7453.5420000000013</v>
      </c>
    </row>
    <row r="35" spans="1:10" ht="39.6" x14ac:dyDescent="0.25">
      <c r="A35" s="10" t="s">
        <v>27</v>
      </c>
      <c r="B35" s="12" t="s">
        <v>78</v>
      </c>
      <c r="C35" s="3" t="s">
        <v>5</v>
      </c>
      <c r="D35" s="3">
        <v>0.12</v>
      </c>
      <c r="E35" s="11">
        <f t="shared" si="0"/>
        <v>951.51599999999985</v>
      </c>
      <c r="F35" s="2">
        <f>'1 кв.'!D35*2643.1</f>
        <v>317.17199999999997</v>
      </c>
      <c r="G35" s="40">
        <f t="shared" si="1"/>
        <v>634.34399999999994</v>
      </c>
      <c r="H35" s="40">
        <f t="shared" si="2"/>
        <v>951.51599999999985</v>
      </c>
      <c r="J35" s="40">
        <f>H35+'1 кв.'!E35</f>
        <v>1903.0319999999999</v>
      </c>
    </row>
    <row r="36" spans="1:10" ht="55.2" x14ac:dyDescent="0.25">
      <c r="A36" s="10" t="s">
        <v>43</v>
      </c>
      <c r="B36" s="12" t="s">
        <v>36</v>
      </c>
      <c r="C36" s="3" t="s">
        <v>5</v>
      </c>
      <c r="D36" s="3">
        <v>1.0900000000000001</v>
      </c>
      <c r="E36" s="11">
        <f t="shared" si="0"/>
        <v>0</v>
      </c>
      <c r="G36" s="40"/>
      <c r="H36" s="40">
        <f t="shared" si="2"/>
        <v>0</v>
      </c>
      <c r="J36" s="40">
        <f>H36+'1 кв.'!E36</f>
        <v>10440</v>
      </c>
    </row>
    <row r="37" spans="1:10" ht="39.6" x14ac:dyDescent="0.25">
      <c r="A37" s="10" t="s">
        <v>37</v>
      </c>
      <c r="B37" s="12" t="s">
        <v>38</v>
      </c>
      <c r="C37" s="3" t="s">
        <v>5</v>
      </c>
      <c r="D37" s="3">
        <v>0.18</v>
      </c>
      <c r="E37" s="11">
        <f t="shared" si="0"/>
        <v>0</v>
      </c>
      <c r="G37" s="40"/>
      <c r="H37" s="40">
        <f t="shared" si="2"/>
        <v>0</v>
      </c>
      <c r="J37" s="40">
        <f>H37+'1 кв.'!E37</f>
        <v>0</v>
      </c>
    </row>
    <row r="38" spans="1:10" x14ac:dyDescent="0.25">
      <c r="A38" s="10" t="s">
        <v>29</v>
      </c>
      <c r="B38" s="12" t="s">
        <v>42</v>
      </c>
      <c r="C38" s="3" t="s">
        <v>5</v>
      </c>
      <c r="D38" s="3">
        <v>2.76</v>
      </c>
      <c r="E38" s="11">
        <f t="shared" si="0"/>
        <v>16255.064999999999</v>
      </c>
      <c r="F38" s="2">
        <f>'1 кв.'!D38*2643.1</f>
        <v>1665.153</v>
      </c>
      <c r="G38" s="40">
        <f t="shared" si="1"/>
        <v>14589.911999999998</v>
      </c>
      <c r="H38" s="40">
        <f t="shared" si="2"/>
        <v>16255.064999999999</v>
      </c>
      <c r="J38" s="40">
        <f>H38+'1 кв.'!E38</f>
        <v>21250.523999999998</v>
      </c>
    </row>
    <row r="39" spans="1:10" ht="14.4" thickBot="1" x14ac:dyDescent="0.3">
      <c r="A39" s="24" t="s">
        <v>39</v>
      </c>
      <c r="B39" s="25" t="s">
        <v>42</v>
      </c>
      <c r="C39" s="26" t="s">
        <v>5</v>
      </c>
      <c r="D39" s="26">
        <v>3.2</v>
      </c>
      <c r="E39" s="27">
        <f t="shared" si="0"/>
        <v>25638.07</v>
      </c>
      <c r="F39" s="2">
        <f>'1 кв.'!D39*2643.1</f>
        <v>8722.23</v>
      </c>
      <c r="G39" s="40">
        <f t="shared" si="1"/>
        <v>16915.84</v>
      </c>
      <c r="H39" s="40">
        <f t="shared" si="2"/>
        <v>25638.07</v>
      </c>
      <c r="J39" s="40">
        <f>H39+'1 кв.'!E39</f>
        <v>51804.76</v>
      </c>
    </row>
    <row r="40" spans="1:10" ht="14.4" thickBot="1" x14ac:dyDescent="0.3">
      <c r="A40" s="24" t="s">
        <v>65</v>
      </c>
      <c r="B40" s="25" t="s">
        <v>84</v>
      </c>
      <c r="C40" s="26" t="s">
        <v>61</v>
      </c>
      <c r="D40" s="26"/>
      <c r="E40" s="44">
        <v>8531.5499999999993</v>
      </c>
      <c r="G40" s="40">
        <f>E40+'1 кв.'!E47</f>
        <v>21428.14</v>
      </c>
    </row>
    <row r="41" spans="1:10" x14ac:dyDescent="0.25">
      <c r="A41" s="28" t="s">
        <v>68</v>
      </c>
      <c r="B41" s="29" t="s">
        <v>75</v>
      </c>
      <c r="C41" s="3" t="s">
        <v>59</v>
      </c>
      <c r="D41" s="29">
        <v>9</v>
      </c>
      <c r="E41" s="11">
        <f>D41*126.7</f>
        <v>1140.3</v>
      </c>
    </row>
    <row r="42" spans="1:10" x14ac:dyDescent="0.25">
      <c r="A42" s="28" t="s">
        <v>69</v>
      </c>
      <c r="B42" s="29" t="s">
        <v>76</v>
      </c>
      <c r="C42" s="3" t="s">
        <v>59</v>
      </c>
      <c r="D42" s="29">
        <v>1.5</v>
      </c>
      <c r="E42" s="11">
        <f t="shared" ref="E42:E47" si="3">D42*126.7</f>
        <v>190.05</v>
      </c>
      <c r="G42" s="40">
        <f>E41+E42+E43+E44+E45+E46+E47+'1 кв.'!E40+'1 кв.'!E41+'1 кв.'!E42+'1 кв.'!E43+'1 кв.'!E44+'1 кв.'!E45+'1 кв.'!E46</f>
        <v>9940.2570000000014</v>
      </c>
    </row>
    <row r="43" spans="1:10" x14ac:dyDescent="0.25">
      <c r="A43" s="34" t="s">
        <v>70</v>
      </c>
      <c r="B43" s="29" t="s">
        <v>76</v>
      </c>
      <c r="C43" s="3" t="s">
        <v>59</v>
      </c>
      <c r="D43" s="29">
        <v>4</v>
      </c>
      <c r="E43" s="11">
        <f t="shared" si="3"/>
        <v>506.8</v>
      </c>
    </row>
    <row r="44" spans="1:10" ht="27.6" x14ac:dyDescent="0.25">
      <c r="A44" s="28" t="s">
        <v>71</v>
      </c>
      <c r="B44" s="29" t="s">
        <v>77</v>
      </c>
      <c r="C44" s="3" t="s">
        <v>59</v>
      </c>
      <c r="D44" s="29">
        <v>0.25</v>
      </c>
      <c r="E44" s="11">
        <f>D44*126.7</f>
        <v>31.675000000000001</v>
      </c>
    </row>
    <row r="45" spans="1:10" x14ac:dyDescent="0.25">
      <c r="A45" s="28" t="s">
        <v>72</v>
      </c>
      <c r="B45" s="29" t="s">
        <v>77</v>
      </c>
      <c r="C45" s="3" t="s">
        <v>59</v>
      </c>
      <c r="D45" s="29">
        <v>4</v>
      </c>
      <c r="E45" s="11">
        <f t="shared" si="3"/>
        <v>506.8</v>
      </c>
    </row>
    <row r="46" spans="1:10" x14ac:dyDescent="0.25">
      <c r="A46" s="28" t="s">
        <v>73</v>
      </c>
      <c r="B46" s="29" t="s">
        <v>77</v>
      </c>
      <c r="C46" s="3" t="s">
        <v>59</v>
      </c>
      <c r="D46" s="29">
        <v>1</v>
      </c>
      <c r="E46" s="11">
        <f t="shared" si="3"/>
        <v>126.7</v>
      </c>
    </row>
    <row r="47" spans="1:10" x14ac:dyDescent="0.25">
      <c r="A47" s="28" t="s">
        <v>74</v>
      </c>
      <c r="B47" s="29" t="s">
        <v>77</v>
      </c>
      <c r="C47" s="3" t="s">
        <v>59</v>
      </c>
      <c r="D47" s="29">
        <v>3</v>
      </c>
      <c r="E47" s="11">
        <f t="shared" si="3"/>
        <v>380.1</v>
      </c>
    </row>
    <row r="48" spans="1:10" x14ac:dyDescent="0.25">
      <c r="A48" s="28" t="s">
        <v>103</v>
      </c>
      <c r="B48" s="29" t="s">
        <v>77</v>
      </c>
      <c r="C48" s="3" t="s">
        <v>59</v>
      </c>
      <c r="D48" s="29">
        <v>70</v>
      </c>
      <c r="E48" s="11">
        <f>D48*126.7</f>
        <v>8869</v>
      </c>
    </row>
    <row r="49" spans="1:8" x14ac:dyDescent="0.25">
      <c r="A49" s="10"/>
      <c r="B49" s="12"/>
      <c r="C49" s="3"/>
      <c r="D49" s="29"/>
      <c r="E49" s="11"/>
    </row>
    <row r="50" spans="1:8" s="19" customFormat="1" x14ac:dyDescent="0.25">
      <c r="A50" s="15" t="s">
        <v>49</v>
      </c>
      <c r="B50" s="16"/>
      <c r="C50" s="17"/>
      <c r="D50" s="17"/>
      <c r="E50" s="18">
        <f>SUM(E28:E49)</f>
        <v>132376.84600000002</v>
      </c>
    </row>
    <row r="52" spans="1:8" ht="31.5" customHeight="1" x14ac:dyDescent="0.25">
      <c r="A52" s="50" t="s">
        <v>87</v>
      </c>
      <c r="B52" s="50"/>
      <c r="C52" s="50"/>
      <c r="D52" s="50"/>
      <c r="E52" s="50"/>
    </row>
    <row r="53" spans="1:8" ht="30.75" customHeight="1" x14ac:dyDescent="0.25">
      <c r="A53" s="50" t="s">
        <v>23</v>
      </c>
      <c r="B53" s="50"/>
      <c r="C53" s="50"/>
      <c r="D53" s="50"/>
      <c r="E53" s="50"/>
    </row>
    <row r="54" spans="1:8" x14ac:dyDescent="0.25">
      <c r="A54" s="50" t="s">
        <v>22</v>
      </c>
      <c r="B54" s="50"/>
      <c r="C54" s="50"/>
      <c r="D54" s="50"/>
      <c r="E54" s="50"/>
      <c r="F54" s="19"/>
      <c r="G54" s="19"/>
      <c r="H54" s="35"/>
    </row>
    <row r="55" spans="1:8" x14ac:dyDescent="0.25">
      <c r="A55" s="50" t="s">
        <v>64</v>
      </c>
      <c r="B55" s="50"/>
      <c r="C55" s="50"/>
      <c r="D55" s="50"/>
      <c r="E55" s="50"/>
    </row>
    <row r="56" spans="1:8" x14ac:dyDescent="0.25">
      <c r="A56" s="50" t="s">
        <v>20</v>
      </c>
      <c r="B56" s="50"/>
      <c r="C56" s="50"/>
      <c r="D56" s="50"/>
      <c r="E56" s="50"/>
    </row>
    <row r="57" spans="1:8" x14ac:dyDescent="0.25">
      <c r="A57" s="51" t="s">
        <v>6</v>
      </c>
      <c r="B57" s="51"/>
      <c r="C57" s="51"/>
      <c r="D57" s="51"/>
      <c r="E57" s="51"/>
    </row>
    <row r="58" spans="1:8" x14ac:dyDescent="0.25">
      <c r="A58" s="50" t="s">
        <v>20</v>
      </c>
      <c r="B58" s="50"/>
      <c r="C58" s="50"/>
      <c r="D58" s="50"/>
      <c r="E58" s="50"/>
    </row>
    <row r="59" spans="1:8" x14ac:dyDescent="0.25">
      <c r="A59" s="52" t="s">
        <v>62</v>
      </c>
      <c r="B59" s="52"/>
      <c r="C59" s="52"/>
      <c r="D59" s="52"/>
      <c r="E59" s="8"/>
    </row>
    <row r="60" spans="1:8" x14ac:dyDescent="0.25">
      <c r="B60" s="48" t="s">
        <v>21</v>
      </c>
      <c r="C60" s="48"/>
      <c r="D60" s="48"/>
      <c r="E60" s="9" t="s">
        <v>7</v>
      </c>
    </row>
    <row r="61" spans="1:8" x14ac:dyDescent="0.25">
      <c r="A61" s="33"/>
      <c r="B61" s="33"/>
      <c r="C61" s="33"/>
      <c r="D61" s="33"/>
      <c r="E61" s="33"/>
    </row>
    <row r="62" spans="1:8" x14ac:dyDescent="0.25">
      <c r="A62" s="53" t="s">
        <v>63</v>
      </c>
      <c r="B62" s="53"/>
      <c r="C62" s="53"/>
      <c r="D62" s="53"/>
      <c r="E62" s="8"/>
    </row>
    <row r="63" spans="1:8" x14ac:dyDescent="0.25">
      <c r="B63" s="49" t="s">
        <v>21</v>
      </c>
      <c r="C63" s="49"/>
      <c r="D63" s="49"/>
      <c r="E63" s="9" t="s">
        <v>7</v>
      </c>
    </row>
    <row r="66" spans="1:2" x14ac:dyDescent="0.25">
      <c r="A66" s="19" t="s">
        <v>79</v>
      </c>
    </row>
    <row r="67" spans="1:2" x14ac:dyDescent="0.25">
      <c r="A67" s="2" t="s">
        <v>80</v>
      </c>
      <c r="B67" s="38">
        <v>-2651.35</v>
      </c>
    </row>
    <row r="68" spans="1:2" ht="15.6" x14ac:dyDescent="0.3">
      <c r="A68" s="36" t="s">
        <v>81</v>
      </c>
      <c r="B68" s="39">
        <v>257589.24</v>
      </c>
    </row>
    <row r="69" spans="1:2" x14ac:dyDescent="0.25">
      <c r="A69" s="2" t="s">
        <v>83</v>
      </c>
      <c r="B69" s="39">
        <f>258886.19+22031.1</f>
        <v>280917.28999999998</v>
      </c>
    </row>
    <row r="70" spans="1:2" x14ac:dyDescent="0.25">
      <c r="A70" s="37" t="s">
        <v>82</v>
      </c>
      <c r="B70" s="38">
        <f>B67+B69-('1 кв.'!E49+'2 кв.'!E50)</f>
        <v>12651.650999999954</v>
      </c>
    </row>
  </sheetData>
  <mergeCells count="34">
    <mergeCell ref="A59:D59"/>
    <mergeCell ref="B60:D60"/>
    <mergeCell ref="A62:D62"/>
    <mergeCell ref="B63:D63"/>
    <mergeCell ref="A53:E53"/>
    <mergeCell ref="A54:E54"/>
    <mergeCell ref="A55:E55"/>
    <mergeCell ref="A56:E56"/>
    <mergeCell ref="A57:E57"/>
    <mergeCell ref="A58:E58"/>
    <mergeCell ref="A52:E52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view="pageBreakPreview" topLeftCell="A58" zoomScaleNormal="100" zoomScaleSheetLayoutView="100" workbookViewId="0">
      <selection activeCell="D49" sqref="D49"/>
    </sheetView>
  </sheetViews>
  <sheetFormatPr defaultColWidth="9.109375" defaultRowHeight="13.8" x14ac:dyDescent="0.25"/>
  <cols>
    <col min="1" max="1" width="33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6" width="9.109375" style="2"/>
    <col min="7" max="7" width="12.109375" style="2" bestFit="1" customWidth="1"/>
    <col min="8" max="8" width="15.5546875" style="2" customWidth="1"/>
    <col min="9" max="9" width="9.109375" style="2"/>
    <col min="10" max="10" width="12.109375" style="2" bestFit="1" customWidth="1"/>
    <col min="11" max="16384" width="9.109375" style="2"/>
  </cols>
  <sheetData>
    <row r="1" spans="1:5" ht="15.6" x14ac:dyDescent="0.25">
      <c r="A1" s="61" t="s">
        <v>12</v>
      </c>
      <c r="B1" s="61"/>
      <c r="C1" s="61"/>
      <c r="D1" s="61"/>
      <c r="E1" s="61"/>
    </row>
    <row r="2" spans="1:5" ht="31.5" customHeight="1" x14ac:dyDescent="0.3">
      <c r="A2" s="59" t="s">
        <v>13</v>
      </c>
      <c r="B2" s="60"/>
      <c r="C2" s="60"/>
      <c r="D2" s="60"/>
      <c r="E2" s="60"/>
    </row>
    <row r="3" spans="1:5" x14ac:dyDescent="0.25">
      <c r="A3" s="45"/>
      <c r="B3" s="4"/>
      <c r="C3" s="4"/>
      <c r="D3" s="4"/>
      <c r="E3" s="4"/>
    </row>
    <row r="4" spans="1:5" s="1" customFormat="1" ht="15.6" x14ac:dyDescent="0.3">
      <c r="A4" s="7" t="s">
        <v>14</v>
      </c>
      <c r="B4" s="13"/>
      <c r="C4" s="13"/>
      <c r="D4" s="63" t="s">
        <v>85</v>
      </c>
      <c r="E4" s="63"/>
    </row>
    <row r="5" spans="1:5" x14ac:dyDescent="0.25">
      <c r="A5" s="45"/>
      <c r="B5" s="4"/>
      <c r="C5" s="4"/>
      <c r="D5" s="4"/>
      <c r="E5" s="4"/>
    </row>
    <row r="6" spans="1:5" x14ac:dyDescent="0.25">
      <c r="A6" s="50" t="s">
        <v>0</v>
      </c>
      <c r="B6" s="50"/>
      <c r="C6" s="50"/>
      <c r="D6" s="50"/>
      <c r="E6" s="50"/>
    </row>
    <row r="7" spans="1:5" x14ac:dyDescent="0.25">
      <c r="A7" s="62" t="s">
        <v>44</v>
      </c>
      <c r="B7" s="62"/>
      <c r="C7" s="62"/>
      <c r="D7" s="62"/>
      <c r="E7" s="62"/>
    </row>
    <row r="8" spans="1:5" x14ac:dyDescent="0.25">
      <c r="A8" s="58" t="s">
        <v>1</v>
      </c>
      <c r="B8" s="58"/>
      <c r="C8" s="58"/>
      <c r="D8" s="58"/>
      <c r="E8" s="58"/>
    </row>
    <row r="9" spans="1:5" x14ac:dyDescent="0.25">
      <c r="A9" s="55"/>
      <c r="B9" s="55"/>
      <c r="C9" s="55"/>
      <c r="D9" s="55"/>
      <c r="E9" s="55"/>
    </row>
    <row r="10" spans="1:5" x14ac:dyDescent="0.25">
      <c r="A10" s="50" t="s">
        <v>45</v>
      </c>
      <c r="B10" s="50"/>
      <c r="C10" s="50"/>
      <c r="D10" s="50"/>
      <c r="E10" s="50"/>
    </row>
    <row r="11" spans="1:5" ht="24" customHeight="1" x14ac:dyDescent="0.25">
      <c r="A11" s="56" t="s">
        <v>16</v>
      </c>
      <c r="B11" s="57"/>
      <c r="C11" s="57"/>
      <c r="D11" s="57"/>
      <c r="E11" s="57"/>
    </row>
    <row r="12" spans="1:5" x14ac:dyDescent="0.25">
      <c r="A12" s="55"/>
      <c r="B12" s="55"/>
      <c r="C12" s="55"/>
      <c r="D12" s="55"/>
      <c r="E12" s="55"/>
    </row>
    <row r="13" spans="1:5" ht="30.75" customHeight="1" x14ac:dyDescent="0.25">
      <c r="A13" s="50" t="s">
        <v>46</v>
      </c>
      <c r="B13" s="50"/>
      <c r="C13" s="50"/>
      <c r="D13" s="50"/>
      <c r="E13" s="50"/>
    </row>
    <row r="14" spans="1:5" x14ac:dyDescent="0.25">
      <c r="A14" s="58" t="s">
        <v>17</v>
      </c>
      <c r="B14" s="55"/>
      <c r="C14" s="55"/>
      <c r="D14" s="55"/>
      <c r="E14" s="55"/>
    </row>
    <row r="15" spans="1:5" x14ac:dyDescent="0.25">
      <c r="A15" s="55"/>
      <c r="B15" s="55"/>
      <c r="C15" s="55"/>
      <c r="D15" s="55"/>
      <c r="E15" s="55"/>
    </row>
    <row r="16" spans="1:5" x14ac:dyDescent="0.25">
      <c r="A16" s="50" t="s">
        <v>40</v>
      </c>
      <c r="B16" s="50"/>
      <c r="C16" s="50"/>
      <c r="D16" s="50"/>
      <c r="E16" s="50"/>
    </row>
    <row r="17" spans="1:10" ht="11.25" customHeight="1" x14ac:dyDescent="0.25">
      <c r="A17" s="58" t="s">
        <v>2</v>
      </c>
      <c r="B17" s="55"/>
      <c r="C17" s="55"/>
      <c r="D17" s="55"/>
      <c r="E17" s="55"/>
    </row>
    <row r="18" spans="1:10" ht="11.25" customHeight="1" x14ac:dyDescent="0.25">
      <c r="A18" s="46"/>
      <c r="B18" s="45"/>
      <c r="C18" s="45"/>
      <c r="D18" s="45"/>
      <c r="E18" s="45"/>
    </row>
    <row r="19" spans="1:10" x14ac:dyDescent="0.25">
      <c r="A19" s="50" t="s">
        <v>41</v>
      </c>
      <c r="B19" s="50"/>
      <c r="C19" s="50"/>
      <c r="D19" s="50"/>
      <c r="E19" s="50"/>
    </row>
    <row r="20" spans="1:10" ht="10.5" customHeight="1" x14ac:dyDescent="0.25">
      <c r="A20" s="58" t="s">
        <v>18</v>
      </c>
      <c r="B20" s="55"/>
      <c r="C20" s="55"/>
      <c r="D20" s="55"/>
      <c r="E20" s="55"/>
    </row>
    <row r="21" spans="1:10" x14ac:dyDescent="0.25">
      <c r="A21" s="55"/>
      <c r="B21" s="55"/>
      <c r="C21" s="55"/>
      <c r="D21" s="55"/>
      <c r="E21" s="55"/>
    </row>
    <row r="22" spans="1:10" ht="30.75" customHeight="1" x14ac:dyDescent="0.25">
      <c r="A22" s="50" t="s">
        <v>19</v>
      </c>
      <c r="B22" s="50"/>
      <c r="C22" s="50"/>
      <c r="D22" s="50"/>
      <c r="E22" s="50"/>
    </row>
    <row r="23" spans="1:10" x14ac:dyDescent="0.25">
      <c r="A23" s="55"/>
      <c r="B23" s="55"/>
      <c r="C23" s="55"/>
      <c r="D23" s="55"/>
      <c r="E23" s="55"/>
    </row>
    <row r="24" spans="1:10" ht="63.75" customHeight="1" x14ac:dyDescent="0.25">
      <c r="A24" s="50" t="s">
        <v>47</v>
      </c>
      <c r="B24" s="50"/>
      <c r="C24" s="50"/>
      <c r="D24" s="50"/>
      <c r="E24" s="50"/>
    </row>
    <row r="25" spans="1:10" ht="33.75" customHeight="1" x14ac:dyDescent="0.25">
      <c r="A25" s="54" t="s">
        <v>48</v>
      </c>
      <c r="B25" s="54"/>
      <c r="C25" s="54"/>
      <c r="D25" s="54"/>
      <c r="E25" s="54"/>
    </row>
    <row r="26" spans="1:10" x14ac:dyDescent="0.25">
      <c r="A26" s="54"/>
      <c r="B26" s="54"/>
      <c r="C26" s="54"/>
      <c r="D26" s="54"/>
      <c r="E26" s="54"/>
      <c r="F26" s="2">
        <f>209.8+2433.3</f>
        <v>2643.1000000000004</v>
      </c>
      <c r="G26" s="2">
        <v>3</v>
      </c>
    </row>
    <row r="27" spans="1:10" ht="124.2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10" ht="39.6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12211.122000000003</v>
      </c>
      <c r="G28" s="40"/>
      <c r="H28" s="40"/>
      <c r="J28" s="40"/>
    </row>
    <row r="29" spans="1:10" ht="52.8" x14ac:dyDescent="0.25">
      <c r="A29" s="10" t="s">
        <v>25</v>
      </c>
      <c r="B29" s="12" t="s">
        <v>26</v>
      </c>
      <c r="C29" s="3" t="s">
        <v>5</v>
      </c>
      <c r="D29" s="3">
        <v>2.34</v>
      </c>
      <c r="E29" s="11">
        <f>D29*F26*G26</f>
        <v>18554.562000000002</v>
      </c>
      <c r="G29" s="40"/>
      <c r="H29" s="40"/>
      <c r="J29" s="40"/>
    </row>
    <row r="30" spans="1:10" ht="52.8" x14ac:dyDescent="0.25">
      <c r="A30" s="10" t="s">
        <v>31</v>
      </c>
      <c r="B30" s="12" t="s">
        <v>30</v>
      </c>
      <c r="C30" s="3" t="s">
        <v>5</v>
      </c>
      <c r="D30" s="3">
        <v>2.0499999999999998</v>
      </c>
      <c r="E30" s="11">
        <f>D30*F26*G26</f>
        <v>16255.065000000002</v>
      </c>
      <c r="G30" s="40"/>
      <c r="H30" s="40"/>
      <c r="J30" s="40"/>
    </row>
    <row r="31" spans="1:10" ht="39.6" x14ac:dyDescent="0.25">
      <c r="A31" s="10" t="s">
        <v>32</v>
      </c>
      <c r="B31" s="12" t="s">
        <v>78</v>
      </c>
      <c r="C31" s="3" t="s">
        <v>5</v>
      </c>
      <c r="D31" s="3">
        <v>1.55</v>
      </c>
      <c r="E31" s="11">
        <f>D31*F26*G26</f>
        <v>12290.415000000001</v>
      </c>
      <c r="G31" s="40"/>
      <c r="H31" s="40"/>
      <c r="J31" s="40"/>
    </row>
    <row r="32" spans="1:10" x14ac:dyDescent="0.25">
      <c r="A32" s="10" t="s">
        <v>33</v>
      </c>
      <c r="B32" s="14" t="s">
        <v>34</v>
      </c>
      <c r="C32" s="3" t="s">
        <v>5</v>
      </c>
      <c r="D32" s="3">
        <v>0.61</v>
      </c>
      <c r="E32" s="11">
        <f>D32*F26*G26</f>
        <v>4836.8730000000005</v>
      </c>
      <c r="G32" s="40"/>
      <c r="H32" s="40"/>
      <c r="J32" s="40"/>
    </row>
    <row r="33" spans="1:10" x14ac:dyDescent="0.25">
      <c r="A33" s="10" t="s">
        <v>35</v>
      </c>
      <c r="B33" s="14" t="s">
        <v>34</v>
      </c>
      <c r="C33" s="3" t="s">
        <v>5</v>
      </c>
      <c r="D33" s="3">
        <v>0.15</v>
      </c>
      <c r="E33" s="11">
        <f>D33*F26*G26</f>
        <v>1189.395</v>
      </c>
      <c r="G33" s="40"/>
      <c r="H33" s="40"/>
      <c r="J33" s="40"/>
    </row>
    <row r="34" spans="1:10" ht="55.2" x14ac:dyDescent="0.25">
      <c r="A34" s="10" t="s">
        <v>28</v>
      </c>
      <c r="B34" s="12" t="s">
        <v>78</v>
      </c>
      <c r="C34" s="3" t="s">
        <v>5</v>
      </c>
      <c r="D34" s="3">
        <v>0.49</v>
      </c>
      <c r="E34" s="11">
        <f>D34*F26*G26</f>
        <v>3885.3570000000004</v>
      </c>
      <c r="G34" s="40"/>
      <c r="H34" s="40"/>
      <c r="J34" s="40"/>
    </row>
    <row r="35" spans="1:10" ht="39.6" x14ac:dyDescent="0.25">
      <c r="A35" s="10" t="s">
        <v>27</v>
      </c>
      <c r="B35" s="12" t="s">
        <v>78</v>
      </c>
      <c r="C35" s="3" t="s">
        <v>5</v>
      </c>
      <c r="D35" s="3">
        <v>0.12</v>
      </c>
      <c r="E35" s="11">
        <f>D35*F26*G26</f>
        <v>951.51600000000008</v>
      </c>
      <c r="G35" s="40"/>
      <c r="H35" s="40"/>
      <c r="J35" s="40"/>
    </row>
    <row r="36" spans="1:10" ht="55.2" x14ac:dyDescent="0.25">
      <c r="A36" s="10" t="s">
        <v>43</v>
      </c>
      <c r="B36" s="12" t="s">
        <v>36</v>
      </c>
      <c r="C36" s="3" t="s">
        <v>5</v>
      </c>
      <c r="D36" s="3">
        <v>1.0900000000000001</v>
      </c>
      <c r="E36" s="11">
        <f t="shared" ref="E36" si="0">H36</f>
        <v>0</v>
      </c>
      <c r="G36" s="40"/>
      <c r="H36" s="40"/>
      <c r="J36" s="40"/>
    </row>
    <row r="37" spans="1:10" ht="39.6" x14ac:dyDescent="0.25">
      <c r="A37" s="10" t="s">
        <v>37</v>
      </c>
      <c r="B37" s="12" t="s">
        <v>38</v>
      </c>
      <c r="C37" s="3" t="s">
        <v>5</v>
      </c>
      <c r="D37" s="3">
        <v>0.18</v>
      </c>
      <c r="E37" s="11">
        <v>779.91</v>
      </c>
      <c r="G37" s="40"/>
      <c r="H37" s="40"/>
      <c r="J37" s="40"/>
    </row>
    <row r="38" spans="1:10" x14ac:dyDescent="0.25">
      <c r="A38" s="10" t="s">
        <v>29</v>
      </c>
      <c r="B38" s="12" t="s">
        <v>42</v>
      </c>
      <c r="C38" s="3" t="s">
        <v>5</v>
      </c>
      <c r="D38" s="3">
        <v>2.76</v>
      </c>
      <c r="E38" s="11">
        <f>D38*F26*G26</f>
        <v>21884.868000000002</v>
      </c>
      <c r="G38" s="40"/>
      <c r="H38" s="40"/>
      <c r="J38" s="40"/>
    </row>
    <row r="39" spans="1:10" ht="14.4" thickBot="1" x14ac:dyDescent="0.3">
      <c r="A39" s="24" t="s">
        <v>39</v>
      </c>
      <c r="B39" s="25" t="s">
        <v>42</v>
      </c>
      <c r="C39" s="26" t="s">
        <v>5</v>
      </c>
      <c r="D39" s="26">
        <v>3.2</v>
      </c>
      <c r="E39" s="27">
        <f>D39*F26*G26</f>
        <v>25373.760000000006</v>
      </c>
      <c r="G39" s="40"/>
      <c r="H39" s="40"/>
      <c r="J39" s="40"/>
    </row>
    <row r="40" spans="1:10" ht="14.4" thickBot="1" x14ac:dyDescent="0.3">
      <c r="A40" s="24" t="s">
        <v>65</v>
      </c>
      <c r="B40" s="25" t="s">
        <v>86</v>
      </c>
      <c r="C40" s="26" t="s">
        <v>61</v>
      </c>
      <c r="D40" s="26"/>
      <c r="E40" s="44">
        <v>2587.44</v>
      </c>
      <c r="G40" s="40"/>
    </row>
    <row r="41" spans="1:10" ht="27.6" x14ac:dyDescent="0.25">
      <c r="A41" s="28" t="s">
        <v>89</v>
      </c>
      <c r="B41" s="29" t="s">
        <v>88</v>
      </c>
      <c r="C41" s="3" t="s">
        <v>59</v>
      </c>
      <c r="D41" s="29">
        <v>16</v>
      </c>
      <c r="E41" s="11">
        <f>D41*126.7</f>
        <v>2027.2</v>
      </c>
      <c r="G41" s="40"/>
    </row>
    <row r="42" spans="1:10" x14ac:dyDescent="0.25">
      <c r="A42" s="47" t="s">
        <v>90</v>
      </c>
      <c r="B42" s="29" t="s">
        <v>88</v>
      </c>
      <c r="C42" s="3" t="s">
        <v>59</v>
      </c>
      <c r="D42" s="29">
        <v>1.5</v>
      </c>
      <c r="E42" s="11">
        <f t="shared" ref="E42:E50" si="1">D42*126.7</f>
        <v>190.05</v>
      </c>
    </row>
    <row r="43" spans="1:10" ht="27.6" x14ac:dyDescent="0.25">
      <c r="A43" s="28" t="s">
        <v>91</v>
      </c>
      <c r="B43" s="29" t="s">
        <v>88</v>
      </c>
      <c r="C43" s="3" t="s">
        <v>59</v>
      </c>
      <c r="D43" s="29">
        <v>1</v>
      </c>
      <c r="E43" s="11">
        <f t="shared" si="1"/>
        <v>126.7</v>
      </c>
    </row>
    <row r="44" spans="1:10" ht="27.6" x14ac:dyDescent="0.25">
      <c r="A44" s="28" t="s">
        <v>92</v>
      </c>
      <c r="B44" s="29" t="s">
        <v>88</v>
      </c>
      <c r="C44" s="3" t="s">
        <v>59</v>
      </c>
      <c r="D44" s="29">
        <v>0.5</v>
      </c>
      <c r="E44" s="11">
        <f t="shared" si="1"/>
        <v>63.35</v>
      </c>
    </row>
    <row r="45" spans="1:10" ht="29.25" customHeight="1" x14ac:dyDescent="0.25">
      <c r="A45" s="28" t="s">
        <v>93</v>
      </c>
      <c r="B45" s="29" t="s">
        <v>88</v>
      </c>
      <c r="C45" s="3" t="s">
        <v>59</v>
      </c>
      <c r="D45" s="29">
        <v>6</v>
      </c>
      <c r="E45" s="11">
        <f t="shared" si="1"/>
        <v>760.2</v>
      </c>
    </row>
    <row r="46" spans="1:10" x14ac:dyDescent="0.25">
      <c r="A46" s="28" t="s">
        <v>101</v>
      </c>
      <c r="B46" s="29" t="s">
        <v>88</v>
      </c>
      <c r="C46" s="3" t="s">
        <v>59</v>
      </c>
      <c r="D46" s="29">
        <v>11</v>
      </c>
      <c r="E46" s="11">
        <f t="shared" si="1"/>
        <v>1393.7</v>
      </c>
    </row>
    <row r="47" spans="1:10" x14ac:dyDescent="0.25">
      <c r="A47" s="28" t="s">
        <v>94</v>
      </c>
      <c r="B47" s="29" t="s">
        <v>96</v>
      </c>
      <c r="C47" s="3" t="s">
        <v>59</v>
      </c>
      <c r="D47" s="29">
        <v>0.75</v>
      </c>
      <c r="E47" s="11">
        <f>D47*126.7</f>
        <v>95.025000000000006</v>
      </c>
    </row>
    <row r="48" spans="1:10" x14ac:dyDescent="0.25">
      <c r="A48" s="28" t="s">
        <v>99</v>
      </c>
      <c r="B48" s="29" t="s">
        <v>102</v>
      </c>
      <c r="C48" s="3">
        <v>46.5</v>
      </c>
      <c r="D48" s="29">
        <v>737</v>
      </c>
      <c r="E48" s="11">
        <v>34270.400000000001</v>
      </c>
    </row>
    <row r="49" spans="1:8" ht="27.6" x14ac:dyDescent="0.25">
      <c r="A49" s="28" t="s">
        <v>100</v>
      </c>
      <c r="B49" s="29" t="s">
        <v>102</v>
      </c>
      <c r="C49" s="3">
        <v>39</v>
      </c>
      <c r="D49" s="29">
        <v>583.79999999999995</v>
      </c>
      <c r="E49" s="11">
        <v>22768</v>
      </c>
    </row>
    <row r="50" spans="1:8" x14ac:dyDescent="0.25">
      <c r="A50" s="28" t="s">
        <v>95</v>
      </c>
      <c r="B50" s="29" t="s">
        <v>97</v>
      </c>
      <c r="C50" s="3" t="s">
        <v>59</v>
      </c>
      <c r="D50" s="29">
        <v>3</v>
      </c>
      <c r="E50" s="11">
        <f t="shared" si="1"/>
        <v>380.1</v>
      </c>
    </row>
    <row r="51" spans="1:8" x14ac:dyDescent="0.25">
      <c r="A51" s="28"/>
      <c r="B51" s="12"/>
      <c r="C51" s="3"/>
      <c r="D51" s="29"/>
      <c r="E51" s="11"/>
    </row>
    <row r="52" spans="1:8" s="19" customFormat="1" x14ac:dyDescent="0.25">
      <c r="A52" s="15" t="s">
        <v>49</v>
      </c>
      <c r="B52" s="16"/>
      <c r="C52" s="17"/>
      <c r="D52" s="17"/>
      <c r="E52" s="18">
        <f>SUM(E28:E51)</f>
        <v>182875.00800000003</v>
      </c>
    </row>
    <row r="54" spans="1:8" ht="30" customHeight="1" x14ac:dyDescent="0.25">
      <c r="A54" s="50" t="s">
        <v>104</v>
      </c>
      <c r="B54" s="50"/>
      <c r="C54" s="50"/>
      <c r="D54" s="50"/>
      <c r="E54" s="50"/>
    </row>
    <row r="55" spans="1:8" ht="30" customHeight="1" x14ac:dyDescent="0.25">
      <c r="A55" s="50" t="s">
        <v>23</v>
      </c>
      <c r="B55" s="50"/>
      <c r="C55" s="50"/>
      <c r="D55" s="50"/>
      <c r="E55" s="50"/>
    </row>
    <row r="56" spans="1:8" x14ac:dyDescent="0.25">
      <c r="A56" s="50" t="s">
        <v>22</v>
      </c>
      <c r="B56" s="50"/>
      <c r="C56" s="50"/>
      <c r="D56" s="50"/>
      <c r="E56" s="50"/>
      <c r="F56" s="19"/>
      <c r="G56" s="19"/>
      <c r="H56" s="35"/>
    </row>
    <row r="57" spans="1:8" ht="30" customHeight="1" x14ac:dyDescent="0.25">
      <c r="A57" s="50" t="s">
        <v>64</v>
      </c>
      <c r="B57" s="50"/>
      <c r="C57" s="50"/>
      <c r="D57" s="50"/>
      <c r="E57" s="50"/>
    </row>
    <row r="58" spans="1:8" ht="5.25" customHeight="1" x14ac:dyDescent="0.25">
      <c r="A58" s="50" t="s">
        <v>20</v>
      </c>
      <c r="B58" s="50"/>
      <c r="C58" s="50"/>
      <c r="D58" s="50"/>
      <c r="E58" s="50"/>
    </row>
    <row r="59" spans="1:8" x14ac:dyDescent="0.25">
      <c r="A59" s="51" t="s">
        <v>6</v>
      </c>
      <c r="B59" s="51"/>
      <c r="C59" s="51"/>
      <c r="D59" s="51"/>
      <c r="E59" s="51"/>
    </row>
    <row r="60" spans="1:8" x14ac:dyDescent="0.25">
      <c r="A60" s="50" t="s">
        <v>20</v>
      </c>
      <c r="B60" s="50"/>
      <c r="C60" s="50"/>
      <c r="D60" s="50"/>
      <c r="E60" s="50"/>
    </row>
    <row r="61" spans="1:8" x14ac:dyDescent="0.25">
      <c r="A61" s="52" t="s">
        <v>62</v>
      </c>
      <c r="B61" s="52"/>
      <c r="C61" s="52"/>
      <c r="D61" s="52"/>
      <c r="E61" s="8"/>
    </row>
    <row r="62" spans="1:8" x14ac:dyDescent="0.25">
      <c r="B62" s="48" t="s">
        <v>21</v>
      </c>
      <c r="C62" s="48"/>
      <c r="D62" s="48"/>
      <c r="E62" s="9" t="s">
        <v>7</v>
      </c>
    </row>
    <row r="63" spans="1:8" x14ac:dyDescent="0.25">
      <c r="A63" s="46"/>
      <c r="B63" s="46"/>
      <c r="C63" s="46"/>
      <c r="D63" s="46"/>
      <c r="E63" s="46"/>
    </row>
    <row r="64" spans="1:8" x14ac:dyDescent="0.25">
      <c r="A64" s="53" t="s">
        <v>63</v>
      </c>
      <c r="B64" s="53"/>
      <c r="C64" s="53"/>
      <c r="D64" s="53"/>
      <c r="E64" s="8"/>
    </row>
    <row r="65" spans="1:5" x14ac:dyDescent="0.25">
      <c r="B65" s="49" t="s">
        <v>21</v>
      </c>
      <c r="C65" s="49"/>
      <c r="D65" s="49"/>
      <c r="E65" s="9" t="s">
        <v>7</v>
      </c>
    </row>
    <row r="67" spans="1:5" x14ac:dyDescent="0.25">
      <c r="A67" s="19" t="s">
        <v>79</v>
      </c>
    </row>
    <row r="68" spans="1:5" x14ac:dyDescent="0.25">
      <c r="A68" s="2" t="s">
        <v>80</v>
      </c>
      <c r="B68" s="38">
        <v>-2651.35</v>
      </c>
    </row>
    <row r="69" spans="1:5" ht="15.6" x14ac:dyDescent="0.3">
      <c r="A69" s="36" t="s">
        <v>81</v>
      </c>
      <c r="B69" s="39">
        <v>391177.41</v>
      </c>
    </row>
    <row r="70" spans="1:5" x14ac:dyDescent="0.25">
      <c r="A70" s="2" t="s">
        <v>98</v>
      </c>
      <c r="B70" s="39">
        <v>397327.95</v>
      </c>
    </row>
    <row r="71" spans="1:5" x14ac:dyDescent="0.25">
      <c r="A71" s="2" t="s">
        <v>105</v>
      </c>
      <c r="B71" s="39">
        <v>32318.36</v>
      </c>
    </row>
    <row r="72" spans="1:5" x14ac:dyDescent="0.25">
      <c r="A72" s="37" t="s">
        <v>82</v>
      </c>
      <c r="B72" s="38">
        <f>B68+B70+B71-('1 кв.'!E49+'2 кв.'!E50+E52)</f>
        <v>-21494.337000000058</v>
      </c>
    </row>
  </sheetData>
  <mergeCells count="34">
    <mergeCell ref="A61:D61"/>
    <mergeCell ref="B62:D62"/>
    <mergeCell ref="A64:D64"/>
    <mergeCell ref="B65:D65"/>
    <mergeCell ref="A55:E55"/>
    <mergeCell ref="A56:E56"/>
    <mergeCell ref="A57:E57"/>
    <mergeCell ref="A58:E58"/>
    <mergeCell ref="A59:E59"/>
    <mergeCell ref="A60:E60"/>
    <mergeCell ref="A54:E54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15748031496062992" bottom="0" header="0.31496062992125984" footer="0.31496062992125984"/>
  <pageSetup paperSize="9" scale="99" orientation="portrait" r:id="rId1"/>
  <rowBreaks count="1" manualBreakCount="1">
    <brk id="3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1 кв.</vt:lpstr>
      <vt:lpstr>2 кв.</vt:lpstr>
      <vt:lpstr>3 кв.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2016-11-18T12:49:21Z</dcterms:modified>
</cp:coreProperties>
</file>