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4"/>
  </bookViews>
  <sheets>
    <sheet name="1 кв." sheetId="1" r:id="rId1"/>
    <sheet name="2 кв." sheetId="2" r:id="rId2"/>
    <sheet name="3 кв." sheetId="3" r:id="rId3"/>
    <sheet name="4 кв" sheetId="4" r:id="rId4"/>
    <sheet name="отчет" sheetId="5" r:id="rId5"/>
  </sheets>
  <definedNames>
    <definedName name="_edn1" localSheetId="0">'1 кв.'!$A$91</definedName>
    <definedName name="_edn2" localSheetId="0">'1 кв.'!$A$93</definedName>
    <definedName name="_edn3" localSheetId="0">'1 кв.'!$A$94</definedName>
    <definedName name="_edn4" localSheetId="0">'1 кв.'!$A$95</definedName>
    <definedName name="_ednref1" localSheetId="0">'1 кв.'!#REF!</definedName>
    <definedName name="_ednref2" localSheetId="0">'1 кв.'!$A$64</definedName>
    <definedName name="_ednref3" localSheetId="0">'1 кв.'!$D$63</definedName>
    <definedName name="_ednref4" localSheetId="0">'1 кв.'!$D$64</definedName>
    <definedName name="_xlnm.Print_Area" localSheetId="0">'1 кв.'!$A$1:$E$63</definedName>
    <definedName name="_xlnm.Print_Area" localSheetId="1">'2 кв.'!$A$1:$E$68</definedName>
    <definedName name="_xlnm.Print_Area" localSheetId="2">'3 кв.'!$A$1:$E$70</definedName>
    <definedName name="_xlnm.Print_Area" localSheetId="3">'4 кв'!$A$1:$E$66</definedName>
    <definedName name="_xlnm.Print_Area" localSheetId="4">отчет!$A$1:$C$50</definedName>
  </definedNames>
  <calcPr calcId="145621"/>
</workbook>
</file>

<file path=xl/calcChain.xml><?xml version="1.0" encoding="utf-8"?>
<calcChain xmlns="http://schemas.openxmlformats.org/spreadsheetml/2006/main">
  <c r="C27" i="5" l="1"/>
  <c r="E44" i="4"/>
  <c r="E48" i="3"/>
  <c r="E47" i="2"/>
  <c r="E49" i="1"/>
  <c r="C16" i="5"/>
  <c r="C17" i="5"/>
  <c r="C18" i="5"/>
  <c r="C19" i="5"/>
  <c r="C20" i="5"/>
  <c r="C21" i="5"/>
  <c r="C22" i="5"/>
  <c r="C23" i="5"/>
  <c r="C24" i="5"/>
  <c r="C25" i="5"/>
  <c r="C26" i="5"/>
  <c r="C15" i="5"/>
  <c r="C28" i="5"/>
  <c r="C13" i="5"/>
  <c r="B66" i="4" l="1"/>
  <c r="E35" i="5"/>
  <c r="E32" i="5"/>
  <c r="C8" i="5"/>
  <c r="C11" i="5" s="1"/>
  <c r="C7" i="5"/>
  <c r="C6" i="5"/>
  <c r="E42" i="4"/>
  <c r="E41" i="4"/>
  <c r="F26" i="4"/>
  <c r="E39" i="4" s="1"/>
  <c r="C14" i="5" l="1"/>
  <c r="C29" i="5" s="1"/>
  <c r="E30" i="4"/>
  <c r="E34" i="4"/>
  <c r="E28" i="4"/>
  <c r="E32" i="4"/>
  <c r="E38" i="4"/>
  <c r="E29" i="4"/>
  <c r="E31" i="4"/>
  <c r="E33" i="4"/>
  <c r="E35" i="4"/>
  <c r="B70" i="3"/>
  <c r="E42" i="3"/>
  <c r="E43" i="3"/>
  <c r="E44" i="3"/>
  <c r="E45" i="3"/>
  <c r="E46" i="3"/>
  <c r="E34" i="3" l="1"/>
  <c r="E32" i="3"/>
  <c r="E30" i="3"/>
  <c r="F26" i="3"/>
  <c r="C30" i="5" l="1"/>
  <c r="E39" i="3"/>
  <c r="E28" i="3"/>
  <c r="E29" i="3"/>
  <c r="E31" i="3"/>
  <c r="E33" i="3"/>
  <c r="E35" i="3"/>
  <c r="E38" i="3"/>
  <c r="B66" i="2"/>
  <c r="E28" i="2" l="1"/>
  <c r="G28" i="2" s="1"/>
  <c r="G36" i="2"/>
  <c r="G37" i="2"/>
  <c r="G40" i="2"/>
  <c r="G41" i="2"/>
  <c r="E40" i="2"/>
  <c r="E42" i="2" l="1"/>
  <c r="E43" i="2"/>
  <c r="E41" i="2"/>
  <c r="F26" i="2"/>
  <c r="E38" i="2" s="1"/>
  <c r="G38" i="2" s="1"/>
  <c r="E29" i="2" l="1"/>
  <c r="E31" i="2"/>
  <c r="G31" i="2" s="1"/>
  <c r="E33" i="2"/>
  <c r="G33" i="2" s="1"/>
  <c r="E35" i="2"/>
  <c r="G35" i="2" s="1"/>
  <c r="E39" i="2"/>
  <c r="G39" i="2" s="1"/>
  <c r="E30" i="2"/>
  <c r="G30" i="2" s="1"/>
  <c r="E32" i="2"/>
  <c r="G32" i="2" s="1"/>
  <c r="E34" i="2"/>
  <c r="G34" i="2" s="1"/>
  <c r="E39" i="1"/>
  <c r="F26" i="1"/>
  <c r="G29" i="2" l="1"/>
  <c r="B67" i="2"/>
  <c r="E47" i="1"/>
  <c r="E46" i="1"/>
  <c r="E45" i="1"/>
  <c r="E44" i="1"/>
  <c r="E43" i="1"/>
  <c r="E42" i="1"/>
  <c r="E41" i="1"/>
  <c r="E38" i="1" l="1"/>
  <c r="E34" i="1"/>
  <c r="E33" i="1"/>
  <c r="E32" i="1" l="1"/>
  <c r="E31" i="1"/>
  <c r="E30" i="1"/>
  <c r="E29" i="1"/>
  <c r="E35" i="1" l="1"/>
  <c r="E28" i="1"/>
</calcChain>
</file>

<file path=xl/sharedStrings.xml><?xml version="1.0" encoding="utf-8"?>
<sst xmlns="http://schemas.openxmlformats.org/spreadsheetml/2006/main" count="441" uniqueCount="124">
  <si>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</si>
  <si>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</si>
  <si>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</si>
  <si>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</si>
  <si>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Аварийно-диспетчерская служба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</si>
  <si>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</si>
  <si>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</si>
  <si>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</si>
  <si>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</si>
  <si>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</si>
  <si>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</si>
  <si>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</si>
  <si>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</si>
  <si>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</si>
  <si>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</si>
  <si>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>"31" 03  2016 г.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</si>
  <si>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</si>
  <si>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</si>
  <si>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</si>
  <si>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</si>
  <si>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</si>
  <si>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</si>
  <si>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</si>
  <si>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</si>
  <si>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t>в течение 1 часа после получения заявки диспетчером</t>
  </si>
  <si>
    <t>Вывоз ТБО</t>
  </si>
  <si>
    <t>вывоз ТБО осуществляется ежедневно, КГО – 2 раза в неделю</t>
  </si>
  <si>
    <t>Обслуживание внутренних газопроводов дома</t>
  </si>
  <si>
    <t>Осмотр конструкций здания, инженерных сетей, ППР, плановая подготовка к осенне-зимнему периоду</t>
  </si>
  <si>
    <t>Общепроизводственные расходы</t>
  </si>
  <si>
    <t>определена приложением № 9 к договору №9 от 01.04.2015 г.</t>
  </si>
  <si>
    <t>Санитарное содержание придомовой территории</t>
  </si>
  <si>
    <t>Санитарное содержание мест общего пользования дома</t>
  </si>
  <si>
    <t>Обслуживание ОПУ ТЭ</t>
  </si>
  <si>
    <t>Согласно регламента</t>
  </si>
  <si>
    <t>Обслуживание ОПУ ХВС</t>
  </si>
  <si>
    <t>ежеквартально</t>
  </si>
  <si>
    <t>Услуги по дератизации и дезинфекции</t>
  </si>
  <si>
    <t>По заявке собственников или 4 раза в год</t>
  </si>
  <si>
    <t>Расходы по управлению МКД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</si>
  <si>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</si>
  <si>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Шевченко Григория Александровича</t>
    </r>
  </si>
  <si>
    <t>постоянно</t>
  </si>
  <si>
    <t>Периодическая проверка технического состояния вентиляционных каналов, дымоходов</t>
  </si>
  <si>
    <t>г. Россошь, ул. Свердлова, д. 25</t>
  </si>
  <si>
    <r>
      <t xml:space="preserve">именуемый в дальнейшем "Заказчик", в лице  </t>
    </r>
    <r>
      <rPr>
        <b/>
        <u/>
        <sz val="11"/>
        <color theme="1"/>
        <rFont val="Times New Roman"/>
        <family val="1"/>
        <charset val="204"/>
      </rPr>
      <t>Ковалевой Ольги Ивановны</t>
    </r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</si>
  <si>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№27,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№17 от 14.03.2015 г.</t>
    </r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</si>
  <si>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№18  от   01.04.2015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</si>
  <si>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№25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</si>
  <si>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</si>
  <si>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1 квартал</t>
  </si>
  <si>
    <t>руб.</t>
  </si>
  <si>
    <t xml:space="preserve">Очистка снега с балконов </t>
  </si>
  <si>
    <t xml:space="preserve">Ремонт и установка кодового замка </t>
  </si>
  <si>
    <t>Регулировка доводчика (кв.17)</t>
  </si>
  <si>
    <t>Осмотр и ревизия доводчиков и кодовых замков в подъездах, демонтаж кодового замка в 1 под.(кв.3)</t>
  </si>
  <si>
    <t>Регулировка доводчика (кв.21)</t>
  </si>
  <si>
    <t xml:space="preserve">Навешивание почтового ящика </t>
  </si>
  <si>
    <t>Ремонт и установка доводчика</t>
  </si>
  <si>
    <t>Итого расходов:</t>
  </si>
  <si>
    <t>ч/час</t>
  </si>
  <si>
    <t>январь</t>
  </si>
  <si>
    <t>февраль</t>
  </si>
  <si>
    <t>март</t>
  </si>
  <si>
    <t>Исполнитель - ООО ЖКХ "Локомотив", в лице директора  Шевченко Г. А.</t>
  </si>
  <si>
    <t>Заказчик - Собственники МКД, в лице председателя совета МКД Ковалевой О.И.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</si>
  <si>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01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03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двадцать восемь тысяч сто пятьдесят шесть  ( прописью) рублей 97 копеек.</t>
    </r>
  </si>
  <si>
    <t>Настоящий Акт составлен в 2-х экземплярах, имеющий одинаковую юридическую силу, по одному для каждой Стороны.</t>
  </si>
  <si>
    <t>"30" 06  2016 г.</t>
  </si>
  <si>
    <t>2 квартал</t>
  </si>
  <si>
    <t>Осмотр кровли на протечки (кв.19)</t>
  </si>
  <si>
    <t>Изоляция труб в подвале 130 м.п.</t>
  </si>
  <si>
    <t>Покраска скамеек, урн</t>
  </si>
  <si>
    <t>май</t>
  </si>
  <si>
    <t>июнь</t>
  </si>
  <si>
    <t>определена приложением №9 к договору</t>
  </si>
  <si>
    <t xml:space="preserve">определена приложением № 9 к договору </t>
  </si>
  <si>
    <t>Информация для собственников:</t>
  </si>
  <si>
    <t>Остаток на начало года</t>
  </si>
  <si>
    <t xml:space="preserve">Предъявлено населению </t>
  </si>
  <si>
    <t>в т.ч. Оплачено</t>
  </si>
  <si>
    <t xml:space="preserve">Итого остаток на конец квартала </t>
  </si>
  <si>
    <t>Масленица</t>
  </si>
  <si>
    <t>Ремонт освещения в подвале по смете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</si>
  <si>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04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06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девяносто шесть тысяч сто девяносто один (прописью) рубль 79 копеек.</t>
    </r>
  </si>
  <si>
    <t>за 2 кв.</t>
  </si>
  <si>
    <t>3 квартал</t>
  </si>
  <si>
    <t>"30" 09  2016 г.</t>
  </si>
  <si>
    <t xml:space="preserve">Распиловка и уборка веток </t>
  </si>
  <si>
    <t xml:space="preserve">Осмотр, прочистка КНС </t>
  </si>
  <si>
    <t>Уборка стекловаты в подвале (кв.49)</t>
  </si>
  <si>
    <t>Устройство стяжки при входе в подъезд (кв.40)</t>
  </si>
  <si>
    <t>Ремонт замка (кв.49)</t>
  </si>
  <si>
    <t>июль</t>
  </si>
  <si>
    <t>август</t>
  </si>
  <si>
    <t>сентябрь</t>
  </si>
  <si>
    <t>не жилыне помещения</t>
  </si>
  <si>
    <t>интернет</t>
  </si>
  <si>
    <t>Поверка ПУ ТЭ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</si>
  <si>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07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30" 09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семьдесят три тысячи восемьсот семьдесят четыре рубля 73 копейки.</t>
    </r>
  </si>
  <si>
    <t>4 квартал</t>
  </si>
  <si>
    <t>"31" 12   2016 г.</t>
  </si>
  <si>
    <t>опиловка деревьев</t>
  </si>
  <si>
    <t>Прочистка КНС (кв.4)</t>
  </si>
  <si>
    <t>октябрь</t>
  </si>
  <si>
    <t>декабрь</t>
  </si>
  <si>
    <t>ОТЧЕТ</t>
  </si>
  <si>
    <t>О ВЫПОЛНЕННЫХ РАБОТАХ И ДВИЖЕНИИ  СРЕДСТВ</t>
  </si>
  <si>
    <t xml:space="preserve">НА ЛИЦЕВОМ СЧЕТЕ  ЗА 2016 год </t>
  </si>
  <si>
    <t xml:space="preserve">Доход: </t>
  </si>
  <si>
    <t>Итого доходов:</t>
  </si>
  <si>
    <t>Расходы:</t>
  </si>
  <si>
    <t>Затраты по выполненным работам</t>
  </si>
  <si>
    <t>Санитарное содержание придомовой территории дома</t>
  </si>
  <si>
    <t>Осмотр</t>
  </si>
  <si>
    <t>Проверка ВДПО</t>
  </si>
  <si>
    <t>Итого расходов</t>
  </si>
  <si>
    <t>Остаток средств</t>
  </si>
  <si>
    <t>Наименование работ</t>
  </si>
  <si>
    <t>трудозатр ч-час</t>
  </si>
  <si>
    <t>Составил: инженер ПТО ____________________ Филиппенко Ю.А.</t>
  </si>
  <si>
    <t>по ж.д. ул.  Свердлова , 25</t>
  </si>
  <si>
    <t>Работы по смете</t>
  </si>
  <si>
    <r>
      <t xml:space="preserve">           2. Всего за период с</t>
    </r>
    <r>
      <rPr>
        <u/>
        <sz val="11"/>
        <color theme="1"/>
        <rFont val="Times New Roman"/>
        <family val="1"/>
        <charset val="204"/>
      </rPr>
      <t xml:space="preserve"> "01" 10 2016 г</t>
    </r>
    <r>
      <rPr>
        <sz val="11"/>
        <color theme="1"/>
        <rFont val="Times New Roman"/>
        <family val="1"/>
        <charset val="204"/>
      </rPr>
      <t>. по "</t>
    </r>
    <r>
      <rPr>
        <u/>
        <sz val="11"/>
        <color theme="1"/>
        <rFont val="Times New Roman"/>
        <family val="1"/>
        <charset val="204"/>
      </rPr>
      <t>31" 12 2016 г.</t>
    </r>
    <r>
      <rPr>
        <sz val="11"/>
        <color theme="1"/>
        <rFont val="Times New Roman"/>
        <family val="1"/>
        <charset val="204"/>
      </rPr>
      <t xml:space="preserve"> выполнено работ (оказано услуг) на общую сумму сто пятьдесят пять тысяч триста шестьдесят три рубля 95 копеек.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</si>
</sst>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.00_ ;\-#,##0.00\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3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3" fontId="4" fillId="0" borderId="4" xfId="1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43" fontId="4" fillId="0" borderId="7" xfId="1" applyFont="1" applyBorder="1" applyAlignment="1">
      <alignment horizontal="center" vertical="center" wrapText="1"/>
    </xf>
    <xf numFmtId="0" fontId="11" fillId="0" borderId="8" xfId="0" applyFont="1" applyBorder="1" applyAlignment="1">
      <alignment wrapText="1"/>
    </xf>
    <xf numFmtId="0" fontId="11" fillId="0" borderId="0" xfId="0" applyFont="1" applyAlignment="1">
      <alignment wrapText="1"/>
    </xf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3" fontId="8" fillId="0" borderId="1" xfId="1" applyFont="1" applyBorder="1" applyAlignment="1">
      <alignment horizontal="center" vertical="center" wrapText="1"/>
    </xf>
    <xf numFmtId="0" fontId="8" fillId="0" borderId="0" xfId="0" applyFont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1" fillId="0" borderId="8" xfId="0" applyFont="1" applyBorder="1"/>
    <xf numFmtId="43" fontId="8" fillId="0" borderId="0" xfId="1" applyFont="1"/>
    <xf numFmtId="0" fontId="3" fillId="0" borderId="0" xfId="0" applyFont="1" applyAlignment="1"/>
    <xf numFmtId="43" fontId="4" fillId="0" borderId="0" xfId="1" applyFont="1"/>
    <xf numFmtId="0" fontId="13" fillId="0" borderId="0" xfId="0" applyFont="1"/>
    <xf numFmtId="43" fontId="4" fillId="0" borderId="0" xfId="0" applyNumberFormat="1" applyFont="1"/>
    <xf numFmtId="0" fontId="11" fillId="0" borderId="0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3" fontId="4" fillId="0" borderId="12" xfId="1" applyFont="1" applyBorder="1" applyAlignment="1">
      <alignment horizontal="center" vertical="center" wrapText="1"/>
    </xf>
    <xf numFmtId="0" fontId="14" fillId="0" borderId="0" xfId="0" applyFont="1" applyAlignment="1"/>
    <xf numFmtId="164" fontId="8" fillId="0" borderId="0" xfId="1" applyNumberFormat="1" applyFont="1"/>
    <xf numFmtId="4" fontId="14" fillId="0" borderId="0" xfId="0" applyNumberFormat="1" applyFont="1"/>
    <xf numFmtId="0" fontId="3" fillId="0" borderId="0" xfId="0" applyFont="1" applyAlignment="1">
      <alignment horizontal="left"/>
    </xf>
    <xf numFmtId="164" fontId="4" fillId="0" borderId="0" xfId="1" applyNumberFormat="1" applyFont="1"/>
    <xf numFmtId="4" fontId="3" fillId="0" borderId="0" xfId="0" applyNumberFormat="1" applyFont="1"/>
    <xf numFmtId="164" fontId="8" fillId="0" borderId="0" xfId="0" applyNumberFormat="1" applyFont="1" applyAlignment="1">
      <alignment horizontal="right"/>
    </xf>
    <xf numFmtId="0" fontId="3" fillId="0" borderId="0" xfId="0" applyFont="1" applyBorder="1"/>
    <xf numFmtId="49" fontId="11" fillId="0" borderId="0" xfId="0" applyNumberFormat="1" applyFont="1" applyBorder="1" applyAlignment="1">
      <alignment wrapText="1"/>
    </xf>
    <xf numFmtId="43" fontId="0" fillId="0" borderId="0" xfId="0" applyNumberFormat="1"/>
    <xf numFmtId="49" fontId="4" fillId="0" borderId="0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1" fillId="0" borderId="1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4" fontId="3" fillId="0" borderId="0" xfId="0" applyNumberFormat="1" applyFont="1" applyAlignment="1"/>
    <xf numFmtId="43" fontId="0" fillId="0" borderId="0" xfId="0" applyNumberFormat="1" applyAlignment="1"/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7" fillId="0" borderId="0" xfId="0" applyFont="1" applyAlignment="1">
      <alignment horizontal="righ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2"/>
  <sheetViews>
    <sheetView view="pageBreakPreview" topLeftCell="A41" zoomScaleNormal="100" zoomScaleSheetLayoutView="100" workbookViewId="0">
      <selection activeCell="E28" sqref="E28:E47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16384" width="9.140625" style="2"/>
  </cols>
  <sheetData>
    <row r="1" spans="1:5" ht="15.75" x14ac:dyDescent="0.25">
      <c r="A1" s="80" t="s">
        <v>12</v>
      </c>
      <c r="B1" s="80"/>
      <c r="C1" s="80"/>
      <c r="D1" s="80"/>
      <c r="E1" s="80"/>
    </row>
    <row r="2" spans="1:5" ht="32.25" customHeight="1" x14ac:dyDescent="0.25">
      <c r="A2" s="78" t="s">
        <v>13</v>
      </c>
      <c r="B2" s="79"/>
      <c r="C2" s="79"/>
      <c r="D2" s="79"/>
      <c r="E2" s="79"/>
    </row>
    <row r="3" spans="1:5" x14ac:dyDescent="0.25">
      <c r="A3" s="5"/>
      <c r="B3" s="4"/>
      <c r="C3" s="4"/>
      <c r="D3" s="4"/>
      <c r="E3" s="4"/>
    </row>
    <row r="4" spans="1:5" s="1" customFormat="1" ht="17.25" customHeight="1" x14ac:dyDescent="0.25">
      <c r="A4" s="7" t="s">
        <v>14</v>
      </c>
      <c r="B4" s="12"/>
      <c r="C4" s="12"/>
      <c r="D4" s="82" t="s">
        <v>15</v>
      </c>
      <c r="E4" s="82"/>
    </row>
    <row r="5" spans="1:5" ht="8.25" customHeight="1" x14ac:dyDescent="0.25">
      <c r="A5" s="5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ht="7.5" customHeight="1" x14ac:dyDescent="0.25">
      <c r="A9" s="74"/>
      <c r="B9" s="74"/>
      <c r="C9" s="74"/>
      <c r="D9" s="74"/>
      <c r="E9" s="74"/>
    </row>
    <row r="10" spans="1:5" x14ac:dyDescent="0.25">
      <c r="A10" s="70" t="s">
        <v>45</v>
      </c>
      <c r="B10" s="70"/>
      <c r="C10" s="70"/>
      <c r="D10" s="70"/>
      <c r="E10" s="70"/>
    </row>
    <row r="11" spans="1:5" ht="22.5" customHeight="1" x14ac:dyDescent="0.25">
      <c r="A11" s="75" t="s">
        <v>16</v>
      </c>
      <c r="B11" s="76"/>
      <c r="C11" s="76"/>
      <c r="D11" s="76"/>
      <c r="E11" s="76"/>
    </row>
    <row r="12" spans="1:5" ht="9" customHeight="1" x14ac:dyDescent="0.25">
      <c r="A12" s="74"/>
      <c r="B12" s="74"/>
      <c r="C12" s="74"/>
      <c r="D12" s="74"/>
      <c r="E12" s="74"/>
    </row>
    <row r="13" spans="1:5" ht="30.75" customHeight="1" x14ac:dyDescent="0.25">
      <c r="A13" s="70" t="s">
        <v>46</v>
      </c>
      <c r="B13" s="70"/>
      <c r="C13" s="70"/>
      <c r="D13" s="70"/>
      <c r="E13" s="70"/>
    </row>
    <row r="14" spans="1:5" x14ac:dyDescent="0.25">
      <c r="A14" s="77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0" t="s">
        <v>40</v>
      </c>
      <c r="B16" s="70"/>
      <c r="C16" s="70"/>
      <c r="D16" s="70"/>
      <c r="E16" s="70"/>
    </row>
    <row r="17" spans="1:7" ht="11.25" customHeight="1" x14ac:dyDescent="0.25">
      <c r="A17" s="77" t="s">
        <v>2</v>
      </c>
      <c r="B17" s="74"/>
      <c r="C17" s="74"/>
      <c r="D17" s="74"/>
      <c r="E17" s="74"/>
    </row>
    <row r="18" spans="1:7" ht="11.25" customHeight="1" x14ac:dyDescent="0.25">
      <c r="A18" s="6"/>
      <c r="B18" s="5"/>
      <c r="C18" s="5"/>
      <c r="D18" s="5"/>
      <c r="E18" s="5"/>
    </row>
    <row r="19" spans="1:7" x14ac:dyDescent="0.25">
      <c r="A19" s="70" t="s">
        <v>41</v>
      </c>
      <c r="B19" s="70"/>
      <c r="C19" s="70"/>
      <c r="D19" s="70"/>
      <c r="E19" s="70"/>
    </row>
    <row r="20" spans="1:7" ht="10.5" customHeight="1" x14ac:dyDescent="0.25">
      <c r="A20" s="77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0" t="s">
        <v>47</v>
      </c>
      <c r="B24" s="70"/>
      <c r="C24" s="70"/>
      <c r="D24" s="70"/>
      <c r="E24" s="70"/>
    </row>
    <row r="25" spans="1:7" ht="33.75" customHeight="1" x14ac:dyDescent="0.25">
      <c r="A25" s="73" t="s">
        <v>48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f>67.9+3218.3</f>
        <v>3286.2000000000003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1.94</v>
      </c>
      <c r="E28" s="10">
        <f>D28*F26*G26</f>
        <v>19125.684000000001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22181.850000000002</v>
      </c>
    </row>
    <row r="30" spans="1:7" ht="51" x14ac:dyDescent="0.25">
      <c r="A30" s="9" t="s">
        <v>31</v>
      </c>
      <c r="B30" s="11" t="s">
        <v>30</v>
      </c>
      <c r="C30" s="3" t="s">
        <v>5</v>
      </c>
      <c r="D30" s="3">
        <v>2.0099999999999998</v>
      </c>
      <c r="E30" s="10">
        <f>D30*F26*G26</f>
        <v>19815.786</v>
      </c>
    </row>
    <row r="31" spans="1:7" ht="51" x14ac:dyDescent="0.25">
      <c r="A31" s="9" t="s">
        <v>32</v>
      </c>
      <c r="B31" s="11" t="s">
        <v>30</v>
      </c>
      <c r="C31" s="3" t="s">
        <v>5</v>
      </c>
      <c r="D31" s="3">
        <v>1.5</v>
      </c>
      <c r="E31" s="10">
        <f>D31*F26*G26</f>
        <v>14787.900000000001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6013.7460000000001</v>
      </c>
    </row>
    <row r="33" spans="1:5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1478.79</v>
      </c>
    </row>
    <row r="34" spans="1:5" ht="60" x14ac:dyDescent="0.25">
      <c r="A34" s="9" t="s">
        <v>28</v>
      </c>
      <c r="B34" s="11" t="s">
        <v>30</v>
      </c>
      <c r="C34" s="3" t="s">
        <v>5</v>
      </c>
      <c r="D34" s="3">
        <v>0.35</v>
      </c>
      <c r="E34" s="10">
        <f>D34*F26*G26</f>
        <v>3450.51</v>
      </c>
    </row>
    <row r="35" spans="1:5" ht="51" x14ac:dyDescent="0.25">
      <c r="A35" s="9" t="s">
        <v>27</v>
      </c>
      <c r="B35" s="11" t="s">
        <v>30</v>
      </c>
      <c r="C35" s="3" t="s">
        <v>5</v>
      </c>
      <c r="D35" s="3">
        <v>0.09</v>
      </c>
      <c r="E35" s="10">
        <f>D35*F26*G26</f>
        <v>887.27400000000011</v>
      </c>
    </row>
    <row r="36" spans="1:5" ht="60" x14ac:dyDescent="0.25">
      <c r="A36" s="9" t="s">
        <v>43</v>
      </c>
      <c r="B36" s="11" t="s">
        <v>36</v>
      </c>
      <c r="C36" s="3" t="s">
        <v>5</v>
      </c>
      <c r="D36" s="3">
        <v>1.07</v>
      </c>
      <c r="E36" s="10">
        <v>0</v>
      </c>
    </row>
    <row r="37" spans="1:5" ht="38.25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0</v>
      </c>
    </row>
    <row r="38" spans="1:5" x14ac:dyDescent="0.25">
      <c r="A38" s="9" t="s">
        <v>29</v>
      </c>
      <c r="B38" s="11" t="s">
        <v>42</v>
      </c>
      <c r="C38" s="3" t="s">
        <v>5</v>
      </c>
      <c r="D38" s="3">
        <v>0.63</v>
      </c>
      <c r="E38" s="10">
        <f>D38*F26*G26</f>
        <v>6210.9179999999997</v>
      </c>
    </row>
    <row r="39" spans="1:5" ht="15.75" thickBot="1" x14ac:dyDescent="0.3">
      <c r="A39" s="14" t="s">
        <v>39</v>
      </c>
      <c r="B39" s="15" t="s">
        <v>42</v>
      </c>
      <c r="C39" s="16" t="s">
        <v>5</v>
      </c>
      <c r="D39" s="16">
        <v>3.3</v>
      </c>
      <c r="E39" s="17">
        <f>D39*F26*G26</f>
        <v>32533.380000000005</v>
      </c>
    </row>
    <row r="40" spans="1:5" ht="15.75" thickBot="1" x14ac:dyDescent="0.3">
      <c r="A40" s="20" t="s">
        <v>49</v>
      </c>
      <c r="B40" s="21" t="s">
        <v>50</v>
      </c>
      <c r="C40" s="22" t="s">
        <v>51</v>
      </c>
      <c r="D40" s="22"/>
      <c r="E40" s="23">
        <v>250.09</v>
      </c>
    </row>
    <row r="41" spans="1:5" x14ac:dyDescent="0.25">
      <c r="A41" s="24" t="s">
        <v>52</v>
      </c>
      <c r="B41" s="31" t="s">
        <v>61</v>
      </c>
      <c r="C41" s="18" t="s">
        <v>60</v>
      </c>
      <c r="D41" s="31">
        <v>2</v>
      </c>
      <c r="E41" s="19">
        <f t="shared" ref="E41:E47" si="0">D41*118.42</f>
        <v>236.84</v>
      </c>
    </row>
    <row r="42" spans="1:5" ht="30" x14ac:dyDescent="0.25">
      <c r="A42" s="25" t="s">
        <v>53</v>
      </c>
      <c r="B42" s="31" t="s">
        <v>62</v>
      </c>
      <c r="C42" s="3" t="s">
        <v>60</v>
      </c>
      <c r="D42" s="31">
        <v>1</v>
      </c>
      <c r="E42" s="10">
        <f t="shared" si="0"/>
        <v>118.42</v>
      </c>
    </row>
    <row r="43" spans="1:5" x14ac:dyDescent="0.25">
      <c r="A43" s="24" t="s">
        <v>54</v>
      </c>
      <c r="B43" s="31" t="s">
        <v>62</v>
      </c>
      <c r="C43" s="3" t="s">
        <v>60</v>
      </c>
      <c r="D43" s="31">
        <v>1</v>
      </c>
      <c r="E43" s="10">
        <f t="shared" si="0"/>
        <v>118.42</v>
      </c>
    </row>
    <row r="44" spans="1:5" ht="60" x14ac:dyDescent="0.25">
      <c r="A44" s="24" t="s">
        <v>55</v>
      </c>
      <c r="B44" s="31" t="s">
        <v>62</v>
      </c>
      <c r="C44" s="3" t="s">
        <v>60</v>
      </c>
      <c r="D44" s="31">
        <v>2</v>
      </c>
      <c r="E44" s="10">
        <f t="shared" si="0"/>
        <v>236.84</v>
      </c>
    </row>
    <row r="45" spans="1:5" x14ac:dyDescent="0.25">
      <c r="A45" s="24" t="s">
        <v>56</v>
      </c>
      <c r="B45" s="31" t="s">
        <v>62</v>
      </c>
      <c r="C45" s="3" t="s">
        <v>60</v>
      </c>
      <c r="D45" s="31">
        <v>1</v>
      </c>
      <c r="E45" s="10">
        <f t="shared" si="0"/>
        <v>118.42</v>
      </c>
    </row>
    <row r="46" spans="1:5" x14ac:dyDescent="0.25">
      <c r="A46" s="24" t="s">
        <v>57</v>
      </c>
      <c r="B46" s="31" t="s">
        <v>62</v>
      </c>
      <c r="C46" s="3" t="s">
        <v>60</v>
      </c>
      <c r="D46" s="31">
        <v>4</v>
      </c>
      <c r="E46" s="10">
        <f t="shared" si="0"/>
        <v>473.68</v>
      </c>
    </row>
    <row r="47" spans="1:5" x14ac:dyDescent="0.25">
      <c r="A47" s="24" t="s">
        <v>58</v>
      </c>
      <c r="B47" s="31" t="s">
        <v>63</v>
      </c>
      <c r="C47" s="3" t="s">
        <v>60</v>
      </c>
      <c r="D47" s="32">
        <v>1</v>
      </c>
      <c r="E47" s="10">
        <f t="shared" si="0"/>
        <v>118.42</v>
      </c>
    </row>
    <row r="48" spans="1:5" x14ac:dyDescent="0.25">
      <c r="A48" s="9"/>
      <c r="B48" s="11"/>
      <c r="C48" s="3"/>
      <c r="D48" s="3"/>
      <c r="E48" s="10"/>
    </row>
    <row r="49" spans="1:5" s="30" customFormat="1" ht="14.25" x14ac:dyDescent="0.2">
      <c r="A49" s="26" t="s">
        <v>59</v>
      </c>
      <c r="B49" s="27"/>
      <c r="C49" s="28"/>
      <c r="D49" s="28"/>
      <c r="E49" s="29">
        <f>SUM(E28:E48)</f>
        <v>128156.96799999998</v>
      </c>
    </row>
    <row r="51" spans="1:5" ht="42.75" customHeight="1" x14ac:dyDescent="0.25">
      <c r="A51" s="70" t="s">
        <v>66</v>
      </c>
      <c r="B51" s="70"/>
      <c r="C51" s="70"/>
      <c r="D51" s="70"/>
      <c r="E51" s="70"/>
    </row>
    <row r="52" spans="1:5" ht="30" customHeight="1" x14ac:dyDescent="0.25">
      <c r="A52" s="70" t="s">
        <v>23</v>
      </c>
      <c r="B52" s="70"/>
      <c r="C52" s="70"/>
      <c r="D52" s="70"/>
      <c r="E52" s="70"/>
    </row>
    <row r="53" spans="1:5" x14ac:dyDescent="0.25">
      <c r="A53" s="70" t="s">
        <v>22</v>
      </c>
      <c r="B53" s="70"/>
      <c r="C53" s="70"/>
      <c r="D53" s="70"/>
      <c r="E53" s="70"/>
    </row>
    <row r="54" spans="1:5" ht="31.5" customHeight="1" x14ac:dyDescent="0.25">
      <c r="A54" s="70" t="s">
        <v>67</v>
      </c>
      <c r="B54" s="70"/>
      <c r="C54" s="70"/>
      <c r="D54" s="70"/>
      <c r="E54" s="70"/>
    </row>
    <row r="55" spans="1:5" x14ac:dyDescent="0.25">
      <c r="A55" s="70" t="s">
        <v>20</v>
      </c>
      <c r="B55" s="70"/>
      <c r="C55" s="70"/>
      <c r="D55" s="70"/>
      <c r="E55" s="70"/>
    </row>
    <row r="56" spans="1:5" x14ac:dyDescent="0.25">
      <c r="A56" s="71" t="s">
        <v>6</v>
      </c>
      <c r="B56" s="71"/>
      <c r="C56" s="71"/>
      <c r="D56" s="71"/>
      <c r="E56" s="71"/>
    </row>
    <row r="57" spans="1:5" x14ac:dyDescent="0.25">
      <c r="A57" s="70" t="s">
        <v>20</v>
      </c>
      <c r="B57" s="70"/>
      <c r="C57" s="70"/>
      <c r="D57" s="70"/>
      <c r="E57" s="70"/>
    </row>
    <row r="58" spans="1:5" x14ac:dyDescent="0.25">
      <c r="A58" s="72" t="s">
        <v>64</v>
      </c>
      <c r="B58" s="72"/>
      <c r="C58" s="72"/>
      <c r="D58" s="72"/>
      <c r="E58" s="72"/>
    </row>
    <row r="59" spans="1:5" ht="11.25" customHeight="1" x14ac:dyDescent="0.25">
      <c r="B59" s="69" t="s">
        <v>21</v>
      </c>
      <c r="C59" s="69"/>
      <c r="D59" s="69"/>
      <c r="E59" s="8" t="s">
        <v>7</v>
      </c>
    </row>
    <row r="60" spans="1:5" x14ac:dyDescent="0.25">
      <c r="A60" s="6"/>
      <c r="B60" s="6"/>
      <c r="C60" s="6"/>
      <c r="D60" s="6"/>
      <c r="E60" s="6"/>
    </row>
    <row r="61" spans="1:5" x14ac:dyDescent="0.25">
      <c r="A61" s="72" t="s">
        <v>65</v>
      </c>
      <c r="B61" s="72"/>
      <c r="C61" s="72"/>
      <c r="D61" s="72"/>
      <c r="E61" s="72"/>
    </row>
    <row r="62" spans="1:5" ht="11.25" customHeight="1" x14ac:dyDescent="0.25">
      <c r="B62" s="69" t="s">
        <v>21</v>
      </c>
      <c r="C62" s="69"/>
      <c r="D62" s="69"/>
      <c r="E62" s="8" t="s">
        <v>7</v>
      </c>
    </row>
  </sheetData>
  <mergeCells count="34">
    <mergeCell ref="A9:E9"/>
    <mergeCell ref="A10:E10"/>
    <mergeCell ref="A2:E2"/>
    <mergeCell ref="A1:E1"/>
    <mergeCell ref="A6:E6"/>
    <mergeCell ref="A7:E7"/>
    <mergeCell ref="A8:E8"/>
    <mergeCell ref="D4:E4"/>
    <mergeCell ref="A23:E23"/>
    <mergeCell ref="A11:E11"/>
    <mergeCell ref="A12:E12"/>
    <mergeCell ref="A13:E13"/>
    <mergeCell ref="A14:E14"/>
    <mergeCell ref="A15:E15"/>
    <mergeCell ref="A16:E16"/>
    <mergeCell ref="A17:E17"/>
    <mergeCell ref="A19:E19"/>
    <mergeCell ref="A20:E20"/>
    <mergeCell ref="A21:E21"/>
    <mergeCell ref="A22:E22"/>
    <mergeCell ref="A24:E24"/>
    <mergeCell ref="A25:E25"/>
    <mergeCell ref="A26:E26"/>
    <mergeCell ref="A51:E51"/>
    <mergeCell ref="A52:E52"/>
    <mergeCell ref="B59:D59"/>
    <mergeCell ref="B62:D62"/>
    <mergeCell ref="A53:E53"/>
    <mergeCell ref="A54:E54"/>
    <mergeCell ref="A55:E55"/>
    <mergeCell ref="A56:E56"/>
    <mergeCell ref="A57:E57"/>
    <mergeCell ref="A58:E58"/>
    <mergeCell ref="A61:E61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view="pageBreakPreview" topLeftCell="A41" zoomScaleNormal="100" zoomScaleSheetLayoutView="100" workbookViewId="0">
      <selection activeCell="E45" sqref="E45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80" t="s">
        <v>12</v>
      </c>
      <c r="B1" s="80"/>
      <c r="C1" s="80"/>
      <c r="D1" s="80"/>
      <c r="E1" s="80"/>
    </row>
    <row r="2" spans="1:5" ht="32.25" customHeight="1" x14ac:dyDescent="0.25">
      <c r="A2" s="78" t="s">
        <v>13</v>
      </c>
      <c r="B2" s="79"/>
      <c r="C2" s="79"/>
      <c r="D2" s="79"/>
      <c r="E2" s="79"/>
    </row>
    <row r="3" spans="1:5" x14ac:dyDescent="0.25">
      <c r="A3" s="33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68</v>
      </c>
      <c r="E4" s="82"/>
    </row>
    <row r="5" spans="1:5" x14ac:dyDescent="0.25">
      <c r="A5" s="33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/>
      <c r="B9" s="74"/>
      <c r="C9" s="74"/>
      <c r="D9" s="74"/>
      <c r="E9" s="74"/>
    </row>
    <row r="10" spans="1:5" x14ac:dyDescent="0.25">
      <c r="A10" s="70" t="s">
        <v>45</v>
      </c>
      <c r="B10" s="70"/>
      <c r="C10" s="70"/>
      <c r="D10" s="70"/>
      <c r="E10" s="70"/>
    </row>
    <row r="11" spans="1:5" ht="24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4"/>
      <c r="B12" s="74"/>
      <c r="C12" s="74"/>
      <c r="D12" s="74"/>
      <c r="E12" s="74"/>
    </row>
    <row r="13" spans="1:5" ht="30" customHeight="1" x14ac:dyDescent="0.25">
      <c r="A13" s="70" t="s">
        <v>46</v>
      </c>
      <c r="B13" s="70"/>
      <c r="C13" s="70"/>
      <c r="D13" s="70"/>
      <c r="E13" s="70"/>
    </row>
    <row r="14" spans="1:5" x14ac:dyDescent="0.25">
      <c r="A14" s="77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0" t="s">
        <v>40</v>
      </c>
      <c r="B16" s="70"/>
      <c r="C16" s="70"/>
      <c r="D16" s="70"/>
      <c r="E16" s="70"/>
    </row>
    <row r="17" spans="1:7" ht="11.25" customHeight="1" x14ac:dyDescent="0.25">
      <c r="A17" s="77" t="s">
        <v>2</v>
      </c>
      <c r="B17" s="74"/>
      <c r="C17" s="74"/>
      <c r="D17" s="74"/>
      <c r="E17" s="74"/>
    </row>
    <row r="18" spans="1:7" ht="11.25" customHeight="1" x14ac:dyDescent="0.25">
      <c r="A18" s="34"/>
      <c r="B18" s="33"/>
      <c r="C18" s="33"/>
      <c r="D18" s="33"/>
      <c r="E18" s="33"/>
    </row>
    <row r="19" spans="1:7" x14ac:dyDescent="0.25">
      <c r="A19" s="70" t="s">
        <v>41</v>
      </c>
      <c r="B19" s="70"/>
      <c r="C19" s="70"/>
      <c r="D19" s="70"/>
      <c r="E19" s="70"/>
    </row>
    <row r="20" spans="1:7" ht="10.5" customHeight="1" x14ac:dyDescent="0.25">
      <c r="A20" s="77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0.7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0" t="s">
        <v>47</v>
      </c>
      <c r="B24" s="70"/>
      <c r="C24" s="70"/>
      <c r="D24" s="70"/>
      <c r="E24" s="70"/>
    </row>
    <row r="25" spans="1:7" ht="33.75" customHeight="1" x14ac:dyDescent="0.25">
      <c r="A25" s="73" t="s">
        <v>48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f>67.9+3218.3</f>
        <v>3286.2000000000003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15182.244000000002</v>
      </c>
      <c r="G28" s="40">
        <f>E28+'1 кв.'!E28</f>
        <v>34307.928</v>
      </c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2.25</v>
      </c>
      <c r="E29" s="10">
        <f>D29*F26*G26</f>
        <v>22181.850000000002</v>
      </c>
      <c r="G29" s="40">
        <f>E29+'1 кв.'!E29</f>
        <v>44363.700000000004</v>
      </c>
    </row>
    <row r="30" spans="1:7" ht="38.25" x14ac:dyDescent="0.25">
      <c r="A30" s="9" t="s">
        <v>31</v>
      </c>
      <c r="B30" s="11" t="s">
        <v>75</v>
      </c>
      <c r="C30" s="3" t="s">
        <v>5</v>
      </c>
      <c r="D30" s="3">
        <v>2.0499999999999998</v>
      </c>
      <c r="E30" s="10">
        <f>D30*F26*G26</f>
        <v>20210.13</v>
      </c>
      <c r="G30" s="40">
        <f>E30+'1 кв.'!E30</f>
        <v>40025.915999999997</v>
      </c>
    </row>
    <row r="31" spans="1:7" ht="38.25" x14ac:dyDescent="0.25">
      <c r="A31" s="9" t="s">
        <v>32</v>
      </c>
      <c r="B31" s="11" t="s">
        <v>75</v>
      </c>
      <c r="C31" s="3" t="s">
        <v>5</v>
      </c>
      <c r="D31" s="3">
        <v>1.55</v>
      </c>
      <c r="E31" s="10">
        <f>D31*F26*G26</f>
        <v>15280.830000000002</v>
      </c>
      <c r="G31" s="40">
        <f>E31+'1 кв.'!E31</f>
        <v>30068.730000000003</v>
      </c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6013.7460000000001</v>
      </c>
      <c r="G32" s="40">
        <f>E32+'1 кв.'!E32</f>
        <v>12027.492</v>
      </c>
    </row>
    <row r="33" spans="1:7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1478.79</v>
      </c>
      <c r="G33" s="40">
        <f>E33+'1 кв.'!E33</f>
        <v>2957.58</v>
      </c>
    </row>
    <row r="34" spans="1:7" ht="60" x14ac:dyDescent="0.25">
      <c r="A34" s="9" t="s">
        <v>28</v>
      </c>
      <c r="B34" s="11" t="s">
        <v>76</v>
      </c>
      <c r="C34" s="3" t="s">
        <v>5</v>
      </c>
      <c r="D34" s="3">
        <v>0.37</v>
      </c>
      <c r="E34" s="10">
        <f>D34*F26*G26</f>
        <v>3647.6819999999998</v>
      </c>
      <c r="G34" s="40">
        <f>E34+'1 кв.'!E34</f>
        <v>7098.192</v>
      </c>
    </row>
    <row r="35" spans="1:7" ht="38.25" x14ac:dyDescent="0.25">
      <c r="A35" s="9" t="s">
        <v>27</v>
      </c>
      <c r="B35" s="11" t="s">
        <v>76</v>
      </c>
      <c r="C35" s="3" t="s">
        <v>5</v>
      </c>
      <c r="D35" s="3">
        <v>0.09</v>
      </c>
      <c r="E35" s="10">
        <f>D35*F26*G26</f>
        <v>887.27400000000011</v>
      </c>
      <c r="G35" s="40">
        <f>E35+'1 кв.'!E35</f>
        <v>1774.5480000000002</v>
      </c>
    </row>
    <row r="36" spans="1:7" ht="60" x14ac:dyDescent="0.25">
      <c r="A36" s="9" t="s">
        <v>43</v>
      </c>
      <c r="B36" s="11" t="s">
        <v>36</v>
      </c>
      <c r="C36" s="3" t="s">
        <v>5</v>
      </c>
      <c r="D36" s="3">
        <v>1.07</v>
      </c>
      <c r="E36" s="10">
        <v>0</v>
      </c>
      <c r="G36" s="40">
        <f>E36+'1 кв.'!E36</f>
        <v>0</v>
      </c>
    </row>
    <row r="37" spans="1:7" ht="38.25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0</v>
      </c>
      <c r="G37" s="40">
        <f>E37+'1 кв.'!E37</f>
        <v>0</v>
      </c>
    </row>
    <row r="38" spans="1:7" x14ac:dyDescent="0.25">
      <c r="A38" s="9" t="s">
        <v>29</v>
      </c>
      <c r="B38" s="11" t="s">
        <v>42</v>
      </c>
      <c r="C38" s="3" t="s">
        <v>5</v>
      </c>
      <c r="D38" s="3">
        <v>2.76</v>
      </c>
      <c r="E38" s="10">
        <f>D38*F26*G26</f>
        <v>27209.736000000001</v>
      </c>
      <c r="G38" s="40">
        <f>E38+'1 кв.'!E38</f>
        <v>33420.654000000002</v>
      </c>
    </row>
    <row r="39" spans="1:7" ht="15.75" thickBot="1" x14ac:dyDescent="0.3">
      <c r="A39" s="14" t="s">
        <v>39</v>
      </c>
      <c r="B39" s="15" t="s">
        <v>42</v>
      </c>
      <c r="C39" s="16" t="s">
        <v>5</v>
      </c>
      <c r="D39" s="16">
        <v>3.2</v>
      </c>
      <c r="E39" s="17">
        <f>D39*F26*G26</f>
        <v>31547.520000000004</v>
      </c>
      <c r="G39" s="40">
        <f>E39+'1 кв.'!E39</f>
        <v>64080.900000000009</v>
      </c>
    </row>
    <row r="40" spans="1:7" ht="15.75" thickBot="1" x14ac:dyDescent="0.3">
      <c r="A40" s="20" t="s">
        <v>49</v>
      </c>
      <c r="B40" s="21" t="s">
        <v>69</v>
      </c>
      <c r="C40" s="22" t="s">
        <v>51</v>
      </c>
      <c r="D40" s="22"/>
      <c r="E40" s="23">
        <f>109.67+201.51+22511.76</f>
        <v>22822.94</v>
      </c>
      <c r="G40" s="40">
        <f>E40+'1 кв.'!E40</f>
        <v>23073.03</v>
      </c>
    </row>
    <row r="41" spans="1:7" ht="30" x14ac:dyDescent="0.25">
      <c r="A41" s="24" t="s">
        <v>70</v>
      </c>
      <c r="B41" s="11" t="s">
        <v>73</v>
      </c>
      <c r="C41" s="18" t="s">
        <v>60</v>
      </c>
      <c r="D41" s="3">
        <v>1</v>
      </c>
      <c r="E41" s="19">
        <f>D41*126.7</f>
        <v>126.7</v>
      </c>
      <c r="G41" s="40">
        <f>E41+E42+E43+'1 кв.'!E41+'1 кв.'!E42+'1 кв.'!E43+'1 кв.'!E44+'1 кв.'!E45+'1 кв.'!E46+'1 кв.'!E47</f>
        <v>8199.49</v>
      </c>
    </row>
    <row r="42" spans="1:7" x14ac:dyDescent="0.25">
      <c r="A42" s="35" t="s">
        <v>71</v>
      </c>
      <c r="B42" s="11" t="s">
        <v>74</v>
      </c>
      <c r="C42" s="3" t="s">
        <v>60</v>
      </c>
      <c r="D42" s="3">
        <v>45</v>
      </c>
      <c r="E42" s="19">
        <f>D42*126.7</f>
        <v>5701.5</v>
      </c>
    </row>
    <row r="43" spans="1:7" x14ac:dyDescent="0.25">
      <c r="A43" s="24" t="s">
        <v>72</v>
      </c>
      <c r="B43" s="11" t="s">
        <v>74</v>
      </c>
      <c r="C43" s="3" t="s">
        <v>60</v>
      </c>
      <c r="D43" s="3">
        <v>7.5</v>
      </c>
      <c r="E43" s="19">
        <f t="shared" ref="E43" si="0">D43*126.7</f>
        <v>950.25</v>
      </c>
    </row>
    <row r="44" spans="1:7" x14ac:dyDescent="0.25">
      <c r="A44" s="41" t="s">
        <v>82</v>
      </c>
      <c r="B44" s="11"/>
      <c r="C44" s="3"/>
      <c r="D44" s="3"/>
      <c r="E44" s="19">
        <v>0</v>
      </c>
    </row>
    <row r="45" spans="1:7" ht="30" x14ac:dyDescent="0.25">
      <c r="A45" s="24" t="s">
        <v>83</v>
      </c>
      <c r="B45" s="11"/>
      <c r="C45" s="3"/>
      <c r="D45" s="3"/>
      <c r="E45" s="19">
        <v>20912</v>
      </c>
    </row>
    <row r="46" spans="1:7" x14ac:dyDescent="0.25">
      <c r="A46" s="9"/>
      <c r="B46" s="11"/>
      <c r="C46" s="3"/>
      <c r="D46" s="3"/>
      <c r="E46" s="10"/>
    </row>
    <row r="47" spans="1:7" s="30" customFormat="1" ht="14.25" x14ac:dyDescent="0.2">
      <c r="A47" s="26" t="s">
        <v>59</v>
      </c>
      <c r="B47" s="27"/>
      <c r="C47" s="28"/>
      <c r="D47" s="28"/>
      <c r="E47" s="29">
        <f>SUM(E28:E46)</f>
        <v>194153.19200000004</v>
      </c>
    </row>
    <row r="49" spans="1:5" ht="29.25" customHeight="1" x14ac:dyDescent="0.25">
      <c r="A49" s="70" t="s">
        <v>84</v>
      </c>
      <c r="B49" s="70"/>
      <c r="C49" s="70"/>
      <c r="D49" s="70"/>
      <c r="E49" s="70"/>
    </row>
    <row r="50" spans="1:5" ht="30" customHeight="1" x14ac:dyDescent="0.25">
      <c r="A50" s="70" t="s">
        <v>23</v>
      </c>
      <c r="B50" s="70"/>
      <c r="C50" s="70"/>
      <c r="D50" s="70"/>
      <c r="E50" s="70"/>
    </row>
    <row r="51" spans="1:5" x14ac:dyDescent="0.25">
      <c r="A51" s="70" t="s">
        <v>22</v>
      </c>
      <c r="B51" s="70"/>
      <c r="C51" s="70"/>
      <c r="D51" s="70"/>
      <c r="E51" s="70"/>
    </row>
    <row r="52" spans="1:5" x14ac:dyDescent="0.25">
      <c r="A52" s="70" t="s">
        <v>67</v>
      </c>
      <c r="B52" s="70"/>
      <c r="C52" s="70"/>
      <c r="D52" s="70"/>
      <c r="E52" s="70"/>
    </row>
    <row r="53" spans="1:5" x14ac:dyDescent="0.25">
      <c r="A53" s="70" t="s">
        <v>20</v>
      </c>
      <c r="B53" s="70"/>
      <c r="C53" s="70"/>
      <c r="D53" s="70"/>
      <c r="E53" s="70"/>
    </row>
    <row r="54" spans="1:5" x14ac:dyDescent="0.25">
      <c r="A54" s="71" t="s">
        <v>6</v>
      </c>
      <c r="B54" s="71"/>
      <c r="C54" s="71"/>
      <c r="D54" s="71"/>
      <c r="E54" s="71"/>
    </row>
    <row r="55" spans="1:5" x14ac:dyDescent="0.25">
      <c r="A55" s="70" t="s">
        <v>20</v>
      </c>
      <c r="B55" s="70"/>
      <c r="C55" s="70"/>
      <c r="D55" s="70"/>
      <c r="E55" s="70"/>
    </row>
    <row r="56" spans="1:5" x14ac:dyDescent="0.25">
      <c r="A56" s="72" t="s">
        <v>64</v>
      </c>
      <c r="B56" s="72"/>
      <c r="C56" s="72"/>
      <c r="D56" s="72"/>
      <c r="E56" s="72"/>
    </row>
    <row r="57" spans="1:5" x14ac:dyDescent="0.25">
      <c r="B57" s="69" t="s">
        <v>21</v>
      </c>
      <c r="C57" s="69"/>
      <c r="D57" s="69"/>
      <c r="E57" s="8" t="s">
        <v>7</v>
      </c>
    </row>
    <row r="58" spans="1:5" x14ac:dyDescent="0.25">
      <c r="A58" s="34"/>
      <c r="B58" s="34"/>
      <c r="C58" s="34"/>
      <c r="D58" s="34"/>
      <c r="E58" s="34"/>
    </row>
    <row r="59" spans="1:5" x14ac:dyDescent="0.25">
      <c r="A59" s="72" t="s">
        <v>65</v>
      </c>
      <c r="B59" s="72"/>
      <c r="C59" s="72"/>
      <c r="D59" s="72"/>
      <c r="E59" s="72"/>
    </row>
    <row r="60" spans="1:5" x14ac:dyDescent="0.25">
      <c r="B60" s="69" t="s">
        <v>21</v>
      </c>
      <c r="C60" s="69"/>
      <c r="D60" s="69"/>
      <c r="E60" s="8" t="s">
        <v>7</v>
      </c>
    </row>
    <row r="63" spans="1:5" x14ac:dyDescent="0.25">
      <c r="A63" s="30" t="s">
        <v>77</v>
      </c>
    </row>
    <row r="64" spans="1:5" x14ac:dyDescent="0.25">
      <c r="A64" s="2" t="s">
        <v>78</v>
      </c>
      <c r="B64" s="36">
        <v>135171.76</v>
      </c>
    </row>
    <row r="65" spans="1:2" ht="15.75" x14ac:dyDescent="0.25">
      <c r="A65" s="37" t="s">
        <v>79</v>
      </c>
      <c r="B65" s="38">
        <v>321914.58</v>
      </c>
    </row>
    <row r="66" spans="1:2" x14ac:dyDescent="0.25">
      <c r="A66" s="2" t="s">
        <v>80</v>
      </c>
      <c r="B66" s="38">
        <f>313286.49+11944+4200</f>
        <v>329430.49</v>
      </c>
    </row>
    <row r="67" spans="1:2" x14ac:dyDescent="0.25">
      <c r="A67" s="39" t="s">
        <v>81</v>
      </c>
      <c r="B67" s="36">
        <f>B64+B66-('1 кв.'!E49+'2 кв.'!E47)</f>
        <v>142292.08999999997</v>
      </c>
    </row>
  </sheetData>
  <mergeCells count="34">
    <mergeCell ref="A56:E56"/>
    <mergeCell ref="B57:D57"/>
    <mergeCell ref="A59:E59"/>
    <mergeCell ref="B60:D60"/>
    <mergeCell ref="A50:E50"/>
    <mergeCell ref="A51:E51"/>
    <mergeCell ref="A52:E52"/>
    <mergeCell ref="A53:E53"/>
    <mergeCell ref="A54:E54"/>
    <mergeCell ref="A55:E55"/>
    <mergeCell ref="A49:E49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view="pageBreakPreview" topLeftCell="A35" zoomScaleNormal="100" zoomScaleSheetLayoutView="100" workbookViewId="0">
      <selection activeCell="E49" sqref="E49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80" t="s">
        <v>12</v>
      </c>
      <c r="B1" s="80"/>
      <c r="C1" s="80"/>
      <c r="D1" s="80"/>
      <c r="E1" s="80"/>
    </row>
    <row r="2" spans="1:5" ht="33.75" customHeight="1" x14ac:dyDescent="0.25">
      <c r="A2" s="78" t="s">
        <v>13</v>
      </c>
      <c r="B2" s="79"/>
      <c r="C2" s="79"/>
      <c r="D2" s="79"/>
      <c r="E2" s="79"/>
    </row>
    <row r="3" spans="1:5" x14ac:dyDescent="0.25">
      <c r="A3" s="42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87</v>
      </c>
      <c r="E4" s="82"/>
    </row>
    <row r="5" spans="1:5" x14ac:dyDescent="0.25">
      <c r="A5" s="42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x14ac:dyDescent="0.25">
      <c r="A7" s="81" t="s">
        <v>44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/>
      <c r="B9" s="74"/>
      <c r="C9" s="74"/>
      <c r="D9" s="74"/>
      <c r="E9" s="74"/>
    </row>
    <row r="10" spans="1:5" x14ac:dyDescent="0.25">
      <c r="A10" s="70" t="s">
        <v>45</v>
      </c>
      <c r="B10" s="70"/>
      <c r="C10" s="70"/>
      <c r="D10" s="70"/>
      <c r="E10" s="70"/>
    </row>
    <row r="11" spans="1:5" ht="27.7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4"/>
      <c r="B12" s="74"/>
      <c r="C12" s="74"/>
      <c r="D12" s="74"/>
      <c r="E12" s="74"/>
    </row>
    <row r="13" spans="1:5" ht="30.75" customHeight="1" x14ac:dyDescent="0.25">
      <c r="A13" s="70" t="s">
        <v>46</v>
      </c>
      <c r="B13" s="70"/>
      <c r="C13" s="70"/>
      <c r="D13" s="70"/>
      <c r="E13" s="70"/>
    </row>
    <row r="14" spans="1:5" x14ac:dyDescent="0.25">
      <c r="A14" s="77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x14ac:dyDescent="0.25">
      <c r="A16" s="70" t="s">
        <v>40</v>
      </c>
      <c r="B16" s="70"/>
      <c r="C16" s="70"/>
      <c r="D16" s="70"/>
      <c r="E16" s="70"/>
    </row>
    <row r="17" spans="1:7" x14ac:dyDescent="0.25">
      <c r="A17" s="77" t="s">
        <v>2</v>
      </c>
      <c r="B17" s="74"/>
      <c r="C17" s="74"/>
      <c r="D17" s="74"/>
      <c r="E17" s="74"/>
    </row>
    <row r="18" spans="1:7" x14ac:dyDescent="0.25">
      <c r="A18" s="43"/>
      <c r="B18" s="42"/>
      <c r="C18" s="42"/>
      <c r="D18" s="42"/>
      <c r="E18" s="42"/>
    </row>
    <row r="19" spans="1:7" x14ac:dyDescent="0.25">
      <c r="A19" s="70" t="s">
        <v>41</v>
      </c>
      <c r="B19" s="70"/>
      <c r="C19" s="70"/>
      <c r="D19" s="70"/>
      <c r="E19" s="70"/>
    </row>
    <row r="20" spans="1:7" x14ac:dyDescent="0.25">
      <c r="A20" s="77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29.2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4"/>
      <c r="B23" s="74"/>
      <c r="C23" s="74"/>
      <c r="D23" s="74"/>
      <c r="E23" s="74"/>
    </row>
    <row r="24" spans="1:7" ht="63.75" customHeight="1" x14ac:dyDescent="0.25">
      <c r="A24" s="70" t="s">
        <v>47</v>
      </c>
      <c r="B24" s="70"/>
      <c r="C24" s="70"/>
      <c r="D24" s="70"/>
      <c r="E24" s="70"/>
    </row>
    <row r="25" spans="1:7" ht="34.5" customHeight="1" x14ac:dyDescent="0.25">
      <c r="A25" s="73" t="s">
        <v>48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f>67.9+3218.3</f>
        <v>3286.2000000000003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15182.244000000002</v>
      </c>
      <c r="G28" s="40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23069.124000000003</v>
      </c>
      <c r="G29" s="40"/>
    </row>
    <row r="30" spans="1:7" ht="38.25" x14ac:dyDescent="0.25">
      <c r="A30" s="9" t="s">
        <v>31</v>
      </c>
      <c r="B30" s="11" t="s">
        <v>75</v>
      </c>
      <c r="C30" s="3" t="s">
        <v>5</v>
      </c>
      <c r="D30" s="3">
        <v>2.0499999999999998</v>
      </c>
      <c r="E30" s="10">
        <f>D30*F26*G26</f>
        <v>20210.13</v>
      </c>
      <c r="G30" s="40"/>
    </row>
    <row r="31" spans="1:7" ht="38.25" x14ac:dyDescent="0.25">
      <c r="A31" s="9" t="s">
        <v>32</v>
      </c>
      <c r="B31" s="11" t="s">
        <v>75</v>
      </c>
      <c r="C31" s="3" t="s">
        <v>5</v>
      </c>
      <c r="D31" s="3">
        <v>1.55</v>
      </c>
      <c r="E31" s="10">
        <f>D31*F26*G26</f>
        <v>15280.830000000002</v>
      </c>
      <c r="G31" s="40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6013.7460000000001</v>
      </c>
      <c r="G32" s="40"/>
    </row>
    <row r="33" spans="1:8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1478.79</v>
      </c>
      <c r="G33" s="40"/>
    </row>
    <row r="34" spans="1:8" ht="60" x14ac:dyDescent="0.25">
      <c r="A34" s="9" t="s">
        <v>28</v>
      </c>
      <c r="B34" s="11" t="s">
        <v>76</v>
      </c>
      <c r="C34" s="3" t="s">
        <v>5</v>
      </c>
      <c r="D34" s="3">
        <v>0.37</v>
      </c>
      <c r="E34" s="10">
        <f>D34*F26*G26</f>
        <v>3647.6819999999998</v>
      </c>
      <c r="G34" s="40"/>
    </row>
    <row r="35" spans="1:8" ht="38.25" x14ac:dyDescent="0.25">
      <c r="A35" s="9" t="s">
        <v>27</v>
      </c>
      <c r="B35" s="11" t="s">
        <v>76</v>
      </c>
      <c r="C35" s="3" t="s">
        <v>5</v>
      </c>
      <c r="D35" s="3">
        <v>0.09</v>
      </c>
      <c r="E35" s="10">
        <f>D35*F26*G26</f>
        <v>887.27400000000011</v>
      </c>
      <c r="G35" s="40"/>
    </row>
    <row r="36" spans="1:8" ht="60" x14ac:dyDescent="0.25">
      <c r="A36" s="9" t="s">
        <v>43</v>
      </c>
      <c r="B36" s="11" t="s">
        <v>36</v>
      </c>
      <c r="C36" s="3" t="s">
        <v>5</v>
      </c>
      <c r="D36" s="3">
        <v>1.07</v>
      </c>
      <c r="E36" s="10">
        <v>12420</v>
      </c>
      <c r="G36" s="40"/>
      <c r="H36" s="2" t="s">
        <v>85</v>
      </c>
    </row>
    <row r="37" spans="1:8" ht="38.25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3892.22</v>
      </c>
      <c r="G37" s="40"/>
    </row>
    <row r="38" spans="1:8" x14ac:dyDescent="0.25">
      <c r="A38" s="9" t="s">
        <v>29</v>
      </c>
      <c r="B38" s="11" t="s">
        <v>42</v>
      </c>
      <c r="C38" s="3" t="s">
        <v>5</v>
      </c>
      <c r="D38" s="3">
        <v>2.76</v>
      </c>
      <c r="E38" s="10">
        <f>D38*F26*G26</f>
        <v>27209.736000000001</v>
      </c>
      <c r="G38" s="40"/>
    </row>
    <row r="39" spans="1:8" x14ac:dyDescent="0.25">
      <c r="A39" s="14" t="s">
        <v>39</v>
      </c>
      <c r="B39" s="15" t="s">
        <v>42</v>
      </c>
      <c r="C39" s="16" t="s">
        <v>5</v>
      </c>
      <c r="D39" s="16">
        <v>3.2</v>
      </c>
      <c r="E39" s="17">
        <f>D39*F26*G26</f>
        <v>31547.520000000004</v>
      </c>
      <c r="G39" s="40"/>
    </row>
    <row r="40" spans="1:8" x14ac:dyDescent="0.25">
      <c r="A40" s="9" t="s">
        <v>98</v>
      </c>
      <c r="B40" s="11" t="s">
        <v>86</v>
      </c>
      <c r="C40" s="3" t="s">
        <v>51</v>
      </c>
      <c r="D40" s="3"/>
      <c r="E40" s="10">
        <v>5265.75</v>
      </c>
      <c r="G40" s="40"/>
    </row>
    <row r="41" spans="1:8" ht="15.75" thickBot="1" x14ac:dyDescent="0.3">
      <c r="A41" s="46" t="s">
        <v>49</v>
      </c>
      <c r="B41" s="47" t="s">
        <v>86</v>
      </c>
      <c r="C41" s="48" t="s">
        <v>51</v>
      </c>
      <c r="D41" s="48"/>
      <c r="E41" s="49">
        <v>3461.88</v>
      </c>
      <c r="G41" s="40"/>
    </row>
    <row r="42" spans="1:8" x14ac:dyDescent="0.25">
      <c r="A42" s="24" t="s">
        <v>88</v>
      </c>
      <c r="B42" s="11" t="s">
        <v>93</v>
      </c>
      <c r="C42" s="18" t="s">
        <v>60</v>
      </c>
      <c r="D42" s="3">
        <v>0.5</v>
      </c>
      <c r="E42" s="19">
        <f>D42*126.7</f>
        <v>63.35</v>
      </c>
      <c r="G42" s="40"/>
    </row>
    <row r="43" spans="1:8" x14ac:dyDescent="0.25">
      <c r="A43" s="35" t="s">
        <v>89</v>
      </c>
      <c r="B43" s="11" t="s">
        <v>94</v>
      </c>
      <c r="C43" s="3" t="s">
        <v>60</v>
      </c>
      <c r="D43" s="3">
        <v>8</v>
      </c>
      <c r="E43" s="19">
        <f>D43*126.7</f>
        <v>1013.6</v>
      </c>
    </row>
    <row r="44" spans="1:8" ht="30" x14ac:dyDescent="0.25">
      <c r="A44" s="24" t="s">
        <v>90</v>
      </c>
      <c r="B44" s="11" t="s">
        <v>94</v>
      </c>
      <c r="C44" s="3" t="s">
        <v>60</v>
      </c>
      <c r="D44" s="3">
        <v>8</v>
      </c>
      <c r="E44" s="19">
        <f>D44*126.7</f>
        <v>1013.6</v>
      </c>
    </row>
    <row r="45" spans="1:8" ht="30" x14ac:dyDescent="0.25">
      <c r="A45" s="9" t="s">
        <v>91</v>
      </c>
      <c r="B45" s="11" t="s">
        <v>94</v>
      </c>
      <c r="C45" s="3" t="s">
        <v>60</v>
      </c>
      <c r="D45" s="3">
        <v>16</v>
      </c>
      <c r="E45" s="19">
        <f>D45*126.7</f>
        <v>2027.2</v>
      </c>
    </row>
    <row r="46" spans="1:8" x14ac:dyDescent="0.25">
      <c r="A46" s="41" t="s">
        <v>92</v>
      </c>
      <c r="B46" s="11" t="s">
        <v>95</v>
      </c>
      <c r="C46" s="3" t="s">
        <v>60</v>
      </c>
      <c r="D46" s="3">
        <v>1.5</v>
      </c>
      <c r="E46" s="19">
        <f>D46*126.7</f>
        <v>190.05</v>
      </c>
    </row>
    <row r="47" spans="1:8" x14ac:dyDescent="0.25">
      <c r="A47" s="9"/>
      <c r="B47" s="11"/>
      <c r="C47" s="3"/>
      <c r="D47" s="3"/>
      <c r="E47" s="10"/>
    </row>
    <row r="48" spans="1:8" s="30" customFormat="1" ht="14.25" x14ac:dyDescent="0.2">
      <c r="A48" s="26" t="s">
        <v>59</v>
      </c>
      <c r="B48" s="27"/>
      <c r="C48" s="28"/>
      <c r="D48" s="28"/>
      <c r="E48" s="29">
        <f>SUM(E28:E47)</f>
        <v>173874.72600000005</v>
      </c>
    </row>
    <row r="50" spans="1:5" ht="30.75" customHeight="1" x14ac:dyDescent="0.25">
      <c r="A50" s="70" t="s">
        <v>99</v>
      </c>
      <c r="B50" s="70"/>
      <c r="C50" s="70"/>
      <c r="D50" s="70"/>
      <c r="E50" s="70"/>
    </row>
    <row r="51" spans="1:5" ht="30.75" customHeight="1" x14ac:dyDescent="0.25">
      <c r="A51" s="70" t="s">
        <v>23</v>
      </c>
      <c r="B51" s="70"/>
      <c r="C51" s="70"/>
      <c r="D51" s="70"/>
      <c r="E51" s="70"/>
    </row>
    <row r="52" spans="1:5" x14ac:dyDescent="0.25">
      <c r="A52" s="70" t="s">
        <v>22</v>
      </c>
      <c r="B52" s="70"/>
      <c r="C52" s="70"/>
      <c r="D52" s="70"/>
      <c r="E52" s="70"/>
    </row>
    <row r="53" spans="1:5" ht="28.5" customHeight="1" x14ac:dyDescent="0.25">
      <c r="A53" s="70" t="s">
        <v>67</v>
      </c>
      <c r="B53" s="70"/>
      <c r="C53" s="70"/>
      <c r="D53" s="70"/>
      <c r="E53" s="70"/>
    </row>
    <row r="54" spans="1:5" x14ac:dyDescent="0.25">
      <c r="A54" s="70" t="s">
        <v>20</v>
      </c>
      <c r="B54" s="70"/>
      <c r="C54" s="70"/>
      <c r="D54" s="70"/>
      <c r="E54" s="70"/>
    </row>
    <row r="55" spans="1:5" x14ac:dyDescent="0.25">
      <c r="A55" s="71" t="s">
        <v>6</v>
      </c>
      <c r="B55" s="71"/>
      <c r="C55" s="71"/>
      <c r="D55" s="71"/>
      <c r="E55" s="71"/>
    </row>
    <row r="56" spans="1:5" x14ac:dyDescent="0.25">
      <c r="A56" s="70" t="s">
        <v>20</v>
      </c>
      <c r="B56" s="70"/>
      <c r="C56" s="70"/>
      <c r="D56" s="70"/>
      <c r="E56" s="70"/>
    </row>
    <row r="57" spans="1:5" x14ac:dyDescent="0.25">
      <c r="A57" s="72" t="s">
        <v>64</v>
      </c>
      <c r="B57" s="72"/>
      <c r="C57" s="72"/>
      <c r="D57" s="72"/>
      <c r="E57" s="72"/>
    </row>
    <row r="58" spans="1:5" x14ac:dyDescent="0.25">
      <c r="B58" s="69" t="s">
        <v>21</v>
      </c>
      <c r="C58" s="69"/>
      <c r="D58" s="69"/>
      <c r="E58" s="8" t="s">
        <v>7</v>
      </c>
    </row>
    <row r="59" spans="1:5" x14ac:dyDescent="0.25">
      <c r="A59" s="43"/>
      <c r="B59" s="43"/>
      <c r="C59" s="43"/>
      <c r="D59" s="43"/>
      <c r="E59" s="43"/>
    </row>
    <row r="60" spans="1:5" x14ac:dyDescent="0.25">
      <c r="A60" s="72" t="s">
        <v>65</v>
      </c>
      <c r="B60" s="72"/>
      <c r="C60" s="72"/>
      <c r="D60" s="72"/>
      <c r="E60" s="72"/>
    </row>
    <row r="61" spans="1:5" x14ac:dyDescent="0.25">
      <c r="B61" s="69" t="s">
        <v>21</v>
      </c>
      <c r="C61" s="69"/>
      <c r="D61" s="69"/>
      <c r="E61" s="8" t="s">
        <v>7</v>
      </c>
    </row>
    <row r="64" spans="1:5" x14ac:dyDescent="0.25">
      <c r="A64" s="30" t="s">
        <v>77</v>
      </c>
    </row>
    <row r="65" spans="1:2" x14ac:dyDescent="0.25">
      <c r="A65" s="2" t="s">
        <v>78</v>
      </c>
      <c r="B65" s="36">
        <v>135171.76</v>
      </c>
    </row>
    <row r="66" spans="1:2" ht="15.75" x14ac:dyDescent="0.25">
      <c r="A66" s="37" t="s">
        <v>79</v>
      </c>
      <c r="B66" s="38">
        <v>483740.85</v>
      </c>
    </row>
    <row r="67" spans="1:2" x14ac:dyDescent="0.25">
      <c r="A67" s="2" t="s">
        <v>80</v>
      </c>
      <c r="B67" s="38">
        <v>480182.22</v>
      </c>
    </row>
    <row r="68" spans="1:2" x14ac:dyDescent="0.25">
      <c r="A68" s="2" t="s">
        <v>96</v>
      </c>
      <c r="B68" s="38">
        <v>20577.669999999998</v>
      </c>
    </row>
    <row r="69" spans="1:2" x14ac:dyDescent="0.25">
      <c r="A69" s="2" t="s">
        <v>97</v>
      </c>
      <c r="B69" s="38">
        <v>6300</v>
      </c>
    </row>
    <row r="70" spans="1:2" x14ac:dyDescent="0.25">
      <c r="A70" s="39" t="s">
        <v>81</v>
      </c>
      <c r="B70" s="36">
        <f>B65+B67+B68+B69-('1 кв.'!E49+'2 кв.'!E47+E48)</f>
        <v>146046.76399999997</v>
      </c>
    </row>
  </sheetData>
  <mergeCells count="34">
    <mergeCell ref="A57:E57"/>
    <mergeCell ref="B58:D58"/>
    <mergeCell ref="A60:E60"/>
    <mergeCell ref="B61:D61"/>
    <mergeCell ref="A51:E51"/>
    <mergeCell ref="A52:E52"/>
    <mergeCell ref="A53:E53"/>
    <mergeCell ref="A54:E54"/>
    <mergeCell ref="A55:E55"/>
    <mergeCell ref="A56:E56"/>
    <mergeCell ref="A50:E50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35433070866141736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view="pageBreakPreview" zoomScaleNormal="100" zoomScaleSheetLayoutView="100" workbookViewId="0">
      <selection activeCell="I11" sqref="I11"/>
    </sheetView>
  </sheetViews>
  <sheetFormatPr defaultColWidth="9.140625" defaultRowHeight="15" x14ac:dyDescent="0.25"/>
  <cols>
    <col min="1" max="1" width="31.5703125" style="2" customWidth="1"/>
    <col min="2" max="2" width="20.28515625" style="2" customWidth="1"/>
    <col min="3" max="3" width="13" style="2" customWidth="1"/>
    <col min="4" max="4" width="16.140625" style="2" customWidth="1"/>
    <col min="5" max="5" width="14.140625" style="2" customWidth="1"/>
    <col min="6" max="6" width="9.140625" style="2"/>
    <col min="7" max="7" width="12.140625" style="2" bestFit="1" customWidth="1"/>
    <col min="8" max="8" width="11.5703125" style="2" customWidth="1"/>
    <col min="9" max="16384" width="9.140625" style="2"/>
  </cols>
  <sheetData>
    <row r="1" spans="1:5" ht="15.75" x14ac:dyDescent="0.25">
      <c r="A1" s="80" t="s">
        <v>12</v>
      </c>
      <c r="B1" s="80"/>
      <c r="C1" s="80"/>
      <c r="D1" s="80"/>
      <c r="E1" s="80"/>
    </row>
    <row r="2" spans="1:5" ht="34.5" customHeight="1" x14ac:dyDescent="0.25">
      <c r="A2" s="78" t="s">
        <v>13</v>
      </c>
      <c r="B2" s="79"/>
      <c r="C2" s="79"/>
      <c r="D2" s="79"/>
      <c r="E2" s="79"/>
    </row>
    <row r="3" spans="1:5" x14ac:dyDescent="0.25">
      <c r="A3" s="44"/>
      <c r="B3" s="4"/>
      <c r="C3" s="4"/>
      <c r="D3" s="4"/>
      <c r="E3" s="4"/>
    </row>
    <row r="4" spans="1:5" s="1" customFormat="1" ht="15.75" x14ac:dyDescent="0.25">
      <c r="A4" s="7" t="s">
        <v>14</v>
      </c>
      <c r="B4" s="12"/>
      <c r="C4" s="12"/>
      <c r="D4" s="82" t="s">
        <v>101</v>
      </c>
      <c r="E4" s="82"/>
    </row>
    <row r="5" spans="1:5" x14ac:dyDescent="0.25">
      <c r="A5" s="44"/>
      <c r="B5" s="4"/>
      <c r="C5" s="4"/>
      <c r="D5" s="4"/>
      <c r="E5" s="4"/>
    </row>
    <row r="6" spans="1:5" x14ac:dyDescent="0.25">
      <c r="A6" s="70" t="s">
        <v>0</v>
      </c>
      <c r="B6" s="70"/>
      <c r="C6" s="70"/>
      <c r="D6" s="70"/>
      <c r="E6" s="70"/>
    </row>
    <row r="7" spans="1:5" ht="19.5" customHeight="1" x14ac:dyDescent="0.25">
      <c r="A7" s="81" t="s">
        <v>44</v>
      </c>
      <c r="B7" s="81"/>
      <c r="C7" s="81"/>
      <c r="D7" s="81"/>
      <c r="E7" s="81"/>
    </row>
    <row r="8" spans="1:5" x14ac:dyDescent="0.25">
      <c r="A8" s="77" t="s">
        <v>1</v>
      </c>
      <c r="B8" s="77"/>
      <c r="C8" s="77"/>
      <c r="D8" s="77"/>
      <c r="E8" s="77"/>
    </row>
    <row r="9" spans="1:5" x14ac:dyDescent="0.25">
      <c r="A9" s="74"/>
      <c r="B9" s="74"/>
      <c r="C9" s="74"/>
      <c r="D9" s="74"/>
      <c r="E9" s="74"/>
    </row>
    <row r="10" spans="1:5" x14ac:dyDescent="0.25">
      <c r="A10" s="70" t="s">
        <v>45</v>
      </c>
      <c r="B10" s="70"/>
      <c r="C10" s="70"/>
      <c r="D10" s="70"/>
      <c r="E10" s="70"/>
    </row>
    <row r="11" spans="1:5" ht="27.75" customHeight="1" x14ac:dyDescent="0.25">
      <c r="A11" s="75" t="s">
        <v>16</v>
      </c>
      <c r="B11" s="76"/>
      <c r="C11" s="76"/>
      <c r="D11" s="76"/>
      <c r="E11" s="76"/>
    </row>
    <row r="12" spans="1:5" x14ac:dyDescent="0.25">
      <c r="A12" s="74"/>
      <c r="B12" s="74"/>
      <c r="C12" s="74"/>
      <c r="D12" s="74"/>
      <c r="E12" s="74"/>
    </row>
    <row r="13" spans="1:5" ht="28.5" customHeight="1" x14ac:dyDescent="0.25">
      <c r="A13" s="70" t="s">
        <v>46</v>
      </c>
      <c r="B13" s="70"/>
      <c r="C13" s="70"/>
      <c r="D13" s="70"/>
      <c r="E13" s="70"/>
    </row>
    <row r="14" spans="1:5" x14ac:dyDescent="0.25">
      <c r="A14" s="77" t="s">
        <v>17</v>
      </c>
      <c r="B14" s="74"/>
      <c r="C14" s="74"/>
      <c r="D14" s="74"/>
      <c r="E14" s="74"/>
    </row>
    <row r="15" spans="1:5" x14ac:dyDescent="0.25">
      <c r="A15" s="74"/>
      <c r="B15" s="74"/>
      <c r="C15" s="74"/>
      <c r="D15" s="74"/>
      <c r="E15" s="74"/>
    </row>
    <row r="16" spans="1:5" ht="19.5" customHeight="1" x14ac:dyDescent="0.25">
      <c r="A16" s="70" t="s">
        <v>40</v>
      </c>
      <c r="B16" s="70"/>
      <c r="C16" s="70"/>
      <c r="D16" s="70"/>
      <c r="E16" s="70"/>
    </row>
    <row r="17" spans="1:7" x14ac:dyDescent="0.25">
      <c r="A17" s="77" t="s">
        <v>2</v>
      </c>
      <c r="B17" s="74"/>
      <c r="C17" s="74"/>
      <c r="D17" s="74"/>
      <c r="E17" s="74"/>
    </row>
    <row r="18" spans="1:7" x14ac:dyDescent="0.25">
      <c r="A18" s="45"/>
      <c r="B18" s="44"/>
      <c r="C18" s="44"/>
      <c r="D18" s="44"/>
      <c r="E18" s="44"/>
    </row>
    <row r="19" spans="1:7" x14ac:dyDescent="0.25">
      <c r="A19" s="70" t="s">
        <v>41</v>
      </c>
      <c r="B19" s="70"/>
      <c r="C19" s="70"/>
      <c r="D19" s="70"/>
      <c r="E19" s="70"/>
    </row>
    <row r="20" spans="1:7" x14ac:dyDescent="0.25">
      <c r="A20" s="77" t="s">
        <v>18</v>
      </c>
      <c r="B20" s="74"/>
      <c r="C20" s="74"/>
      <c r="D20" s="74"/>
      <c r="E20" s="74"/>
    </row>
    <row r="21" spans="1:7" x14ac:dyDescent="0.25">
      <c r="A21" s="74"/>
      <c r="B21" s="74"/>
      <c r="C21" s="74"/>
      <c r="D21" s="74"/>
      <c r="E21" s="74"/>
    </row>
    <row r="22" spans="1:7" ht="34.5" customHeight="1" x14ac:dyDescent="0.25">
      <c r="A22" s="70" t="s">
        <v>19</v>
      </c>
      <c r="B22" s="70"/>
      <c r="C22" s="70"/>
      <c r="D22" s="70"/>
      <c r="E22" s="70"/>
    </row>
    <row r="23" spans="1:7" x14ac:dyDescent="0.25">
      <c r="A23" s="74"/>
      <c r="B23" s="74"/>
      <c r="C23" s="74"/>
      <c r="D23" s="74"/>
      <c r="E23" s="74"/>
    </row>
    <row r="24" spans="1:7" ht="63" customHeight="1" x14ac:dyDescent="0.25">
      <c r="A24" s="70" t="s">
        <v>47</v>
      </c>
      <c r="B24" s="70"/>
      <c r="C24" s="70"/>
      <c r="D24" s="70"/>
      <c r="E24" s="70"/>
    </row>
    <row r="25" spans="1:7" ht="33" customHeight="1" x14ac:dyDescent="0.25">
      <c r="A25" s="73" t="s">
        <v>48</v>
      </c>
      <c r="B25" s="73"/>
      <c r="C25" s="73"/>
      <c r="D25" s="73"/>
      <c r="E25" s="73"/>
    </row>
    <row r="26" spans="1:7" x14ac:dyDescent="0.25">
      <c r="A26" s="73"/>
      <c r="B26" s="73"/>
      <c r="C26" s="73"/>
      <c r="D26" s="73"/>
      <c r="E26" s="73"/>
      <c r="F26" s="2">
        <f>67.9+3218.3</f>
        <v>3286.2000000000003</v>
      </c>
      <c r="G26" s="2">
        <v>3</v>
      </c>
    </row>
    <row r="27" spans="1:7" ht="135" x14ac:dyDescent="0.25">
      <c r="A27" s="3" t="s">
        <v>8</v>
      </c>
      <c r="B27" s="3" t="s">
        <v>11</v>
      </c>
      <c r="C27" s="3" t="s">
        <v>3</v>
      </c>
      <c r="D27" s="3" t="s">
        <v>10</v>
      </c>
      <c r="E27" s="3" t="s">
        <v>9</v>
      </c>
    </row>
    <row r="28" spans="1:7" ht="38.25" x14ac:dyDescent="0.25">
      <c r="A28" s="9" t="s">
        <v>4</v>
      </c>
      <c r="B28" s="11" t="s">
        <v>24</v>
      </c>
      <c r="C28" s="3" t="s">
        <v>5</v>
      </c>
      <c r="D28" s="3">
        <v>1.54</v>
      </c>
      <c r="E28" s="10">
        <f>D28*F26*G26</f>
        <v>15182.244000000002</v>
      </c>
      <c r="G28" s="40"/>
    </row>
    <row r="29" spans="1:7" ht="51" x14ac:dyDescent="0.25">
      <c r="A29" s="9" t="s">
        <v>25</v>
      </c>
      <c r="B29" s="11" t="s">
        <v>26</v>
      </c>
      <c r="C29" s="3" t="s">
        <v>5</v>
      </c>
      <c r="D29" s="3">
        <v>2.34</v>
      </c>
      <c r="E29" s="10">
        <f>D29*F26*G26</f>
        <v>23069.124000000003</v>
      </c>
      <c r="G29" s="40"/>
    </row>
    <row r="30" spans="1:7" ht="38.25" x14ac:dyDescent="0.25">
      <c r="A30" s="9" t="s">
        <v>31</v>
      </c>
      <c r="B30" s="11" t="s">
        <v>75</v>
      </c>
      <c r="C30" s="3" t="s">
        <v>5</v>
      </c>
      <c r="D30" s="3">
        <v>2.0499999999999998</v>
      </c>
      <c r="E30" s="10">
        <f>D30*F26*G26</f>
        <v>20210.13</v>
      </c>
      <c r="G30" s="40"/>
    </row>
    <row r="31" spans="1:7" ht="38.25" x14ac:dyDescent="0.25">
      <c r="A31" s="9" t="s">
        <v>32</v>
      </c>
      <c r="B31" s="11" t="s">
        <v>75</v>
      </c>
      <c r="C31" s="3" t="s">
        <v>5</v>
      </c>
      <c r="D31" s="3">
        <v>1.55</v>
      </c>
      <c r="E31" s="10">
        <f>D31*F26*G26</f>
        <v>15280.830000000002</v>
      </c>
      <c r="G31" s="40"/>
    </row>
    <row r="32" spans="1:7" x14ac:dyDescent="0.25">
      <c r="A32" s="9" t="s">
        <v>33</v>
      </c>
      <c r="B32" s="13" t="s">
        <v>34</v>
      </c>
      <c r="C32" s="3" t="s">
        <v>5</v>
      </c>
      <c r="D32" s="3">
        <v>0.61</v>
      </c>
      <c r="E32" s="10">
        <f>D32*F26*G26</f>
        <v>6013.7460000000001</v>
      </c>
      <c r="G32" s="40"/>
    </row>
    <row r="33" spans="1:8" x14ac:dyDescent="0.25">
      <c r="A33" s="9" t="s">
        <v>35</v>
      </c>
      <c r="B33" s="13" t="s">
        <v>34</v>
      </c>
      <c r="C33" s="3" t="s">
        <v>5</v>
      </c>
      <c r="D33" s="3">
        <v>0.15</v>
      </c>
      <c r="E33" s="10">
        <f>D33*F26*G26</f>
        <v>1478.79</v>
      </c>
      <c r="G33" s="40"/>
    </row>
    <row r="34" spans="1:8" ht="60" x14ac:dyDescent="0.25">
      <c r="A34" s="9" t="s">
        <v>28</v>
      </c>
      <c r="B34" s="11" t="s">
        <v>76</v>
      </c>
      <c r="C34" s="3" t="s">
        <v>5</v>
      </c>
      <c r="D34" s="3">
        <v>0.37</v>
      </c>
      <c r="E34" s="10">
        <f>D34*F26*G26</f>
        <v>3647.6819999999998</v>
      </c>
      <c r="G34" s="40"/>
    </row>
    <row r="35" spans="1:8" ht="38.25" x14ac:dyDescent="0.25">
      <c r="A35" s="9" t="s">
        <v>27</v>
      </c>
      <c r="B35" s="11" t="s">
        <v>76</v>
      </c>
      <c r="C35" s="3" t="s">
        <v>5</v>
      </c>
      <c r="D35" s="3">
        <v>0.09</v>
      </c>
      <c r="E35" s="10">
        <f>D35*F26*G26</f>
        <v>887.27400000000011</v>
      </c>
      <c r="G35" s="40"/>
    </row>
    <row r="36" spans="1:8" ht="60" x14ac:dyDescent="0.25">
      <c r="A36" s="9" t="s">
        <v>43</v>
      </c>
      <c r="B36" s="11" t="s">
        <v>36</v>
      </c>
      <c r="C36" s="3" t="s">
        <v>5</v>
      </c>
      <c r="D36" s="3">
        <v>1.07</v>
      </c>
      <c r="E36" s="10">
        <v>9750</v>
      </c>
      <c r="G36" s="40"/>
      <c r="H36" s="2" t="s">
        <v>85</v>
      </c>
    </row>
    <row r="37" spans="1:8" ht="38.25" x14ac:dyDescent="0.25">
      <c r="A37" s="9" t="s">
        <v>37</v>
      </c>
      <c r="B37" s="11" t="s">
        <v>38</v>
      </c>
      <c r="C37" s="3" t="s">
        <v>5</v>
      </c>
      <c r="D37" s="3">
        <v>0.32</v>
      </c>
      <c r="E37" s="10">
        <v>0</v>
      </c>
      <c r="G37" s="40"/>
    </row>
    <row r="38" spans="1:8" x14ac:dyDescent="0.25">
      <c r="A38" s="9" t="s">
        <v>29</v>
      </c>
      <c r="B38" s="11" t="s">
        <v>42</v>
      </c>
      <c r="C38" s="3" t="s">
        <v>5</v>
      </c>
      <c r="D38" s="3">
        <v>2.76</v>
      </c>
      <c r="E38" s="10">
        <f>D38*F26*G26</f>
        <v>27209.736000000001</v>
      </c>
      <c r="G38" s="40"/>
    </row>
    <row r="39" spans="1:8" x14ac:dyDescent="0.25">
      <c r="A39" s="9" t="s">
        <v>39</v>
      </c>
      <c r="B39" s="11" t="s">
        <v>42</v>
      </c>
      <c r="C39" s="3" t="s">
        <v>5</v>
      </c>
      <c r="D39" s="3">
        <v>3.2</v>
      </c>
      <c r="E39" s="10">
        <f>D39*F26*G26</f>
        <v>31547.520000000004</v>
      </c>
      <c r="G39" s="40"/>
    </row>
    <row r="40" spans="1:8" ht="15.75" thickBot="1" x14ac:dyDescent="0.3">
      <c r="A40" s="46" t="s">
        <v>49</v>
      </c>
      <c r="B40" s="47" t="s">
        <v>100</v>
      </c>
      <c r="C40" s="48" t="s">
        <v>51</v>
      </c>
      <c r="D40" s="48"/>
      <c r="E40" s="49">
        <v>580.07000000000005</v>
      </c>
      <c r="G40" s="40"/>
    </row>
    <row r="41" spans="1:8" x14ac:dyDescent="0.25">
      <c r="A41" s="24" t="s">
        <v>102</v>
      </c>
      <c r="B41" s="11" t="s">
        <v>104</v>
      </c>
      <c r="C41" s="18" t="s">
        <v>60</v>
      </c>
      <c r="D41" s="3">
        <v>3</v>
      </c>
      <c r="E41" s="19">
        <f>D41*126.7</f>
        <v>380.1</v>
      </c>
      <c r="G41" s="40"/>
    </row>
    <row r="42" spans="1:8" x14ac:dyDescent="0.25">
      <c r="A42" s="35" t="s">
        <v>103</v>
      </c>
      <c r="B42" s="11" t="s">
        <v>105</v>
      </c>
      <c r="C42" s="3" t="s">
        <v>60</v>
      </c>
      <c r="D42" s="3">
        <v>1</v>
      </c>
      <c r="E42" s="19">
        <f>D42*126.7</f>
        <v>126.7</v>
      </c>
    </row>
    <row r="43" spans="1:8" x14ac:dyDescent="0.25">
      <c r="A43" s="9"/>
      <c r="B43" s="11"/>
      <c r="C43" s="3"/>
      <c r="D43" s="3"/>
      <c r="E43" s="10"/>
    </row>
    <row r="44" spans="1:8" s="30" customFormat="1" ht="14.25" x14ac:dyDescent="0.2">
      <c r="A44" s="26" t="s">
        <v>59</v>
      </c>
      <c r="B44" s="27"/>
      <c r="C44" s="28"/>
      <c r="D44" s="28"/>
      <c r="E44" s="29">
        <f>SUM(E28:E43)</f>
        <v>155363.94600000003</v>
      </c>
    </row>
    <row r="46" spans="1:8" ht="51.75" customHeight="1" x14ac:dyDescent="0.25">
      <c r="A46" s="70" t="s">
        <v>123</v>
      </c>
      <c r="B46" s="70"/>
      <c r="C46" s="70"/>
      <c r="D46" s="70"/>
      <c r="E46" s="70"/>
    </row>
    <row r="47" spans="1:8" ht="31.5" customHeight="1" x14ac:dyDescent="0.25">
      <c r="A47" s="70" t="s">
        <v>23</v>
      </c>
      <c r="B47" s="70"/>
      <c r="C47" s="70"/>
      <c r="D47" s="70"/>
      <c r="E47" s="70"/>
    </row>
    <row r="48" spans="1:8" x14ac:dyDescent="0.25">
      <c r="A48" s="70" t="s">
        <v>22</v>
      </c>
      <c r="B48" s="70"/>
      <c r="C48" s="70"/>
      <c r="D48" s="70"/>
      <c r="E48" s="70"/>
    </row>
    <row r="49" spans="1:5" ht="33" customHeight="1" x14ac:dyDescent="0.25">
      <c r="A49" s="70" t="s">
        <v>67</v>
      </c>
      <c r="B49" s="70"/>
      <c r="C49" s="70"/>
      <c r="D49" s="70"/>
      <c r="E49" s="70"/>
    </row>
    <row r="50" spans="1:5" x14ac:dyDescent="0.25">
      <c r="A50" s="70" t="s">
        <v>20</v>
      </c>
      <c r="B50" s="70"/>
      <c r="C50" s="70"/>
      <c r="D50" s="70"/>
      <c r="E50" s="70"/>
    </row>
    <row r="51" spans="1:5" x14ac:dyDescent="0.25">
      <c r="A51" s="71" t="s">
        <v>6</v>
      </c>
      <c r="B51" s="71"/>
      <c r="C51" s="71"/>
      <c r="D51" s="71"/>
      <c r="E51" s="71"/>
    </row>
    <row r="52" spans="1:5" x14ac:dyDescent="0.25">
      <c r="A52" s="70" t="s">
        <v>20</v>
      </c>
      <c r="B52" s="70"/>
      <c r="C52" s="70"/>
      <c r="D52" s="70"/>
      <c r="E52" s="70"/>
    </row>
    <row r="53" spans="1:5" x14ac:dyDescent="0.25">
      <c r="A53" s="72" t="s">
        <v>64</v>
      </c>
      <c r="B53" s="72"/>
      <c r="C53" s="72"/>
      <c r="D53" s="72"/>
      <c r="E53" s="72"/>
    </row>
    <row r="54" spans="1:5" x14ac:dyDescent="0.25">
      <c r="B54" s="69" t="s">
        <v>21</v>
      </c>
      <c r="C54" s="69"/>
      <c r="D54" s="69"/>
      <c r="E54" s="8" t="s">
        <v>7</v>
      </c>
    </row>
    <row r="55" spans="1:5" x14ac:dyDescent="0.25">
      <c r="A55" s="45"/>
      <c r="B55" s="45"/>
      <c r="C55" s="45"/>
      <c r="D55" s="45"/>
      <c r="E55" s="45"/>
    </row>
    <row r="56" spans="1:5" x14ac:dyDescent="0.25">
      <c r="A56" s="72" t="s">
        <v>65</v>
      </c>
      <c r="B56" s="72"/>
      <c r="C56" s="72"/>
      <c r="D56" s="72"/>
      <c r="E56" s="72"/>
    </row>
    <row r="57" spans="1:5" x14ac:dyDescent="0.25">
      <c r="B57" s="69" t="s">
        <v>21</v>
      </c>
      <c r="C57" s="69"/>
      <c r="D57" s="69"/>
      <c r="E57" s="8" t="s">
        <v>7</v>
      </c>
    </row>
    <row r="60" spans="1:5" x14ac:dyDescent="0.25">
      <c r="A60" s="30" t="s">
        <v>77</v>
      </c>
    </row>
    <row r="61" spans="1:5" x14ac:dyDescent="0.25">
      <c r="A61" s="2" t="s">
        <v>78</v>
      </c>
      <c r="B61" s="36">
        <v>135171.76</v>
      </c>
    </row>
    <row r="62" spans="1:5" ht="15.75" x14ac:dyDescent="0.25">
      <c r="A62" s="37" t="s">
        <v>79</v>
      </c>
      <c r="B62" s="38">
        <v>645567.12</v>
      </c>
    </row>
    <row r="63" spans="1:5" x14ac:dyDescent="0.25">
      <c r="A63" s="2" t="s">
        <v>80</v>
      </c>
      <c r="B63" s="38">
        <v>643420.18000000005</v>
      </c>
    </row>
    <row r="64" spans="1:5" x14ac:dyDescent="0.25">
      <c r="A64" s="2" t="s">
        <v>96</v>
      </c>
      <c r="B64" s="38">
        <v>27520.45</v>
      </c>
    </row>
    <row r="65" spans="1:2" x14ac:dyDescent="0.25">
      <c r="A65" s="2" t="s">
        <v>97</v>
      </c>
      <c r="B65" s="38">
        <v>8400</v>
      </c>
    </row>
    <row r="66" spans="1:2" x14ac:dyDescent="0.25">
      <c r="A66" s="39" t="s">
        <v>81</v>
      </c>
      <c r="B66" s="36">
        <f>B61+B63+B64+B65-('1 кв.'!E49+'2 кв.'!E47+'3 кв.'!E48+'4 кв'!E44)</f>
        <v>162963.55799999996</v>
      </c>
    </row>
    <row r="68" spans="1:2" x14ac:dyDescent="0.25">
      <c r="B68" s="40"/>
    </row>
  </sheetData>
  <mergeCells count="34">
    <mergeCell ref="A53:E53"/>
    <mergeCell ref="B54:D54"/>
    <mergeCell ref="A56:E56"/>
    <mergeCell ref="B57:D57"/>
    <mergeCell ref="A47:E47"/>
    <mergeCell ref="A48:E48"/>
    <mergeCell ref="A49:E49"/>
    <mergeCell ref="A50:E50"/>
    <mergeCell ref="A51:E51"/>
    <mergeCell ref="A52:E52"/>
    <mergeCell ref="A46:E46"/>
    <mergeCell ref="A15:E15"/>
    <mergeCell ref="A16:E16"/>
    <mergeCell ref="A17:E17"/>
    <mergeCell ref="A19:E19"/>
    <mergeCell ref="A20:E20"/>
    <mergeCell ref="A21:E21"/>
    <mergeCell ref="A22:E22"/>
    <mergeCell ref="A23:E23"/>
    <mergeCell ref="A24:E24"/>
    <mergeCell ref="A25:E25"/>
    <mergeCell ref="A26:E26"/>
    <mergeCell ref="A14:E14"/>
    <mergeCell ref="A1:E1"/>
    <mergeCell ref="A2:E2"/>
    <mergeCell ref="D4:E4"/>
    <mergeCell ref="A6:E6"/>
    <mergeCell ref="A7:E7"/>
    <mergeCell ref="A8:E8"/>
    <mergeCell ref="A9:E9"/>
    <mergeCell ref="A10:E10"/>
    <mergeCell ref="A11:E11"/>
    <mergeCell ref="A12:E12"/>
    <mergeCell ref="A13:E13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2"/>
  <sheetViews>
    <sheetView tabSelected="1" view="pageBreakPreview" topLeftCell="A13" zoomScaleNormal="100" zoomScaleSheetLayoutView="100" workbookViewId="0">
      <selection activeCell="E23" sqref="E23"/>
    </sheetView>
  </sheetViews>
  <sheetFormatPr defaultRowHeight="15" x14ac:dyDescent="0.25"/>
  <cols>
    <col min="1" max="1" width="10.5703125" customWidth="1"/>
    <col min="2" max="2" width="54.28515625" customWidth="1"/>
    <col min="3" max="3" width="14.28515625" customWidth="1"/>
    <col min="4" max="4" width="13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84" t="s">
        <v>106</v>
      </c>
      <c r="B1" s="84"/>
      <c r="C1" s="84"/>
      <c r="D1" s="50"/>
    </row>
    <row r="2" spans="1:5" ht="15.75" x14ac:dyDescent="0.25">
      <c r="A2" s="85" t="s">
        <v>107</v>
      </c>
      <c r="B2" s="85"/>
      <c r="C2" s="85"/>
      <c r="D2" s="37"/>
    </row>
    <row r="3" spans="1:5" ht="15.75" x14ac:dyDescent="0.25">
      <c r="A3" s="85" t="s">
        <v>108</v>
      </c>
      <c r="B3" s="85"/>
      <c r="C3" s="85"/>
      <c r="D3" s="37"/>
    </row>
    <row r="4" spans="1:5" ht="15.75" x14ac:dyDescent="0.25">
      <c r="A4" s="84" t="s">
        <v>121</v>
      </c>
      <c r="B4" s="84"/>
      <c r="C4" s="84"/>
      <c r="D4" s="50"/>
    </row>
    <row r="5" spans="1:5" ht="15.75" x14ac:dyDescent="0.25">
      <c r="A5" s="86"/>
      <c r="B5" s="86"/>
      <c r="C5" s="86"/>
      <c r="D5" s="1"/>
    </row>
    <row r="6" spans="1:5" ht="15.75" x14ac:dyDescent="0.25">
      <c r="A6" s="37"/>
      <c r="B6" s="2" t="s">
        <v>78</v>
      </c>
      <c r="C6" s="51">
        <f>'4 кв'!B61</f>
        <v>135171.76</v>
      </c>
      <c r="D6" s="52"/>
    </row>
    <row r="7" spans="1:5" ht="15.75" x14ac:dyDescent="0.25">
      <c r="A7" s="53" t="s">
        <v>109</v>
      </c>
      <c r="B7" s="37" t="s">
        <v>79</v>
      </c>
      <c r="C7" s="54">
        <f>'4 кв'!B62</f>
        <v>645567.12</v>
      </c>
      <c r="D7" s="55"/>
    </row>
    <row r="8" spans="1:5" ht="15.75" x14ac:dyDescent="0.25">
      <c r="A8" s="12"/>
      <c r="B8" s="2" t="s">
        <v>80</v>
      </c>
      <c r="C8" s="54">
        <f>'4 кв'!B63</f>
        <v>643420.18000000005</v>
      </c>
      <c r="D8" s="55"/>
    </row>
    <row r="9" spans="1:5" ht="15.75" x14ac:dyDescent="0.25">
      <c r="A9" s="12"/>
      <c r="B9" s="2" t="s">
        <v>97</v>
      </c>
      <c r="C9" s="54">
        <v>8400</v>
      </c>
      <c r="D9" s="55"/>
    </row>
    <row r="10" spans="1:5" ht="15.75" x14ac:dyDescent="0.25">
      <c r="A10" s="12"/>
      <c r="B10" s="2" t="s">
        <v>96</v>
      </c>
      <c r="C10" s="54">
        <v>27520.45</v>
      </c>
      <c r="D10" s="55"/>
    </row>
    <row r="11" spans="1:5" ht="15.75" x14ac:dyDescent="0.25">
      <c r="A11" s="12"/>
      <c r="B11" s="37" t="s">
        <v>110</v>
      </c>
      <c r="C11" s="56">
        <f>SUM(C8:C10)</f>
        <v>679340.63</v>
      </c>
      <c r="D11" s="52"/>
    </row>
    <row r="12" spans="1:5" ht="15.75" x14ac:dyDescent="0.25">
      <c r="A12" s="1"/>
      <c r="B12" s="83"/>
      <c r="C12" s="83"/>
      <c r="D12" s="55"/>
    </row>
    <row r="13" spans="1:5" ht="15.75" x14ac:dyDescent="0.25">
      <c r="A13" s="57" t="s">
        <v>111</v>
      </c>
      <c r="B13" s="58" t="s">
        <v>49</v>
      </c>
      <c r="C13" s="54">
        <f>'1 кв.'!E40+'2 кв.'!E40+'3 кв.'!E41+'4 кв'!E40</f>
        <v>27114.98</v>
      </c>
      <c r="D13" s="55"/>
    </row>
    <row r="14" spans="1:5" ht="15.75" x14ac:dyDescent="0.25">
      <c r="A14" s="1"/>
      <c r="B14" s="58" t="s">
        <v>112</v>
      </c>
      <c r="C14" s="54">
        <f>E32+E35</f>
        <v>13014.09</v>
      </c>
      <c r="D14" s="55"/>
      <c r="E14" s="59"/>
    </row>
    <row r="15" spans="1:5" ht="15.75" x14ac:dyDescent="0.25">
      <c r="B15" s="60" t="s">
        <v>4</v>
      </c>
      <c r="C15" s="54">
        <f>'1 кв.'!E28+'2 кв.'!E28+'3 кв.'!E28+'4 кв'!E28</f>
        <v>64672.416000000012</v>
      </c>
      <c r="D15" s="55"/>
      <c r="E15" s="59"/>
    </row>
    <row r="16" spans="1:5" ht="15.75" x14ac:dyDescent="0.25">
      <c r="A16" s="57"/>
      <c r="B16" s="60" t="s">
        <v>25</v>
      </c>
      <c r="C16" s="54">
        <f>'1 кв.'!E29+'2 кв.'!E29+'3 кв.'!E29+'4 кв'!E29</f>
        <v>90501.948000000004</v>
      </c>
      <c r="D16" s="55"/>
      <c r="E16" s="59"/>
    </row>
    <row r="17" spans="1:5" ht="15.75" x14ac:dyDescent="0.25">
      <c r="A17" s="57"/>
      <c r="B17" s="60" t="s">
        <v>113</v>
      </c>
      <c r="C17" s="54">
        <f>'1 кв.'!E30+'2 кв.'!E30+'3 кв.'!E30+'4 кв'!E30</f>
        <v>80446.176000000007</v>
      </c>
      <c r="D17" s="55"/>
      <c r="E17" s="59"/>
    </row>
    <row r="18" spans="1:5" ht="15.75" x14ac:dyDescent="0.25">
      <c r="A18" s="57"/>
      <c r="B18" s="60" t="s">
        <v>32</v>
      </c>
      <c r="C18" s="54">
        <f>'1 кв.'!E31+'2 кв.'!E31+'3 кв.'!E31+'4 кв'!E31</f>
        <v>60630.390000000007</v>
      </c>
      <c r="D18" s="55"/>
      <c r="E18" s="59"/>
    </row>
    <row r="19" spans="1:5" ht="15.75" x14ac:dyDescent="0.25">
      <c r="A19" s="57"/>
      <c r="B19" s="60" t="s">
        <v>33</v>
      </c>
      <c r="C19" s="54">
        <f>'1 кв.'!E32+'2 кв.'!E32+'3 кв.'!E32+'4 кв'!E32</f>
        <v>24054.984</v>
      </c>
      <c r="D19" s="55"/>
      <c r="E19" s="59"/>
    </row>
    <row r="20" spans="1:5" ht="15.75" x14ac:dyDescent="0.25">
      <c r="A20" s="57"/>
      <c r="B20" s="60" t="s">
        <v>35</v>
      </c>
      <c r="C20" s="54">
        <f>'1 кв.'!E33+'2 кв.'!E33+'3 кв.'!E33+'4 кв'!E33</f>
        <v>5915.16</v>
      </c>
      <c r="D20" s="55"/>
      <c r="E20" s="59"/>
    </row>
    <row r="21" spans="1:5" ht="15.75" x14ac:dyDescent="0.25">
      <c r="A21" s="57"/>
      <c r="B21" s="60" t="s">
        <v>114</v>
      </c>
      <c r="C21" s="54">
        <f>'1 кв.'!E34+'2 кв.'!E34+'3 кв.'!E34+'4 кв'!E34</f>
        <v>14393.556</v>
      </c>
      <c r="D21" s="55"/>
      <c r="E21" s="59"/>
    </row>
    <row r="22" spans="1:5" ht="15.75" x14ac:dyDescent="0.25">
      <c r="A22" s="57"/>
      <c r="B22" s="60" t="s">
        <v>27</v>
      </c>
      <c r="C22" s="54">
        <f>'1 кв.'!E35+'2 кв.'!E35+'3 кв.'!E35+'4 кв'!E35</f>
        <v>3549.0960000000005</v>
      </c>
      <c r="D22" s="55"/>
      <c r="E22" s="59"/>
    </row>
    <row r="23" spans="1:5" ht="15.75" x14ac:dyDescent="0.25">
      <c r="A23" s="57"/>
      <c r="B23" s="60" t="s">
        <v>115</v>
      </c>
      <c r="C23" s="54">
        <f>'1 кв.'!E36+'2 кв.'!E36+'3 кв.'!E36+'4 кв'!E36</f>
        <v>22170</v>
      </c>
      <c r="D23" s="55"/>
      <c r="E23" s="59"/>
    </row>
    <row r="24" spans="1:5" ht="15.75" x14ac:dyDescent="0.25">
      <c r="A24" s="57"/>
      <c r="B24" s="60" t="s">
        <v>37</v>
      </c>
      <c r="C24" s="54">
        <f>'1 кв.'!E37+'2 кв.'!E37+'3 кв.'!E37+'4 кв'!E37</f>
        <v>3892.22</v>
      </c>
      <c r="D24" s="55"/>
      <c r="E24" s="59"/>
    </row>
    <row r="25" spans="1:5" ht="15.75" x14ac:dyDescent="0.25">
      <c r="A25" s="57"/>
      <c r="B25" s="60" t="s">
        <v>29</v>
      </c>
      <c r="C25" s="54">
        <f>'1 кв.'!E38+'2 кв.'!E38+'3 кв.'!E38+'4 кв'!E38</f>
        <v>87840.126000000004</v>
      </c>
      <c r="D25" s="55"/>
      <c r="E25" s="59"/>
    </row>
    <row r="26" spans="1:5" ht="15.75" x14ac:dyDescent="0.25">
      <c r="A26" s="57"/>
      <c r="B26" s="60" t="s">
        <v>39</v>
      </c>
      <c r="C26" s="54">
        <f>'1 кв.'!E39+'2 кв.'!E39+'3 кв.'!E39+'4 кв'!E39</f>
        <v>127175.94000000002</v>
      </c>
      <c r="D26" s="67"/>
      <c r="E26" s="68"/>
    </row>
    <row r="27" spans="1:5" ht="15.75" x14ac:dyDescent="0.25">
      <c r="A27" s="57"/>
      <c r="B27" s="60" t="s">
        <v>98</v>
      </c>
      <c r="C27" s="54">
        <f>'3 кв.'!E40</f>
        <v>5265.75</v>
      </c>
      <c r="D27" s="55"/>
      <c r="E27" s="59"/>
    </row>
    <row r="28" spans="1:5" ht="15.75" x14ac:dyDescent="0.25">
      <c r="A28" s="57"/>
      <c r="B28" s="60" t="s">
        <v>122</v>
      </c>
      <c r="C28" s="54">
        <f>'2 кв.'!E45</f>
        <v>20912</v>
      </c>
      <c r="D28" s="55"/>
      <c r="E28" s="59"/>
    </row>
    <row r="29" spans="1:5" ht="15.75" x14ac:dyDescent="0.25">
      <c r="A29" s="1"/>
      <c r="B29" s="53" t="s">
        <v>116</v>
      </c>
      <c r="C29" s="51">
        <f>SUM(C13:C28)</f>
        <v>651548.83199999994</v>
      </c>
      <c r="D29" s="55"/>
      <c r="E29" s="59"/>
    </row>
    <row r="30" spans="1:5" ht="15.75" x14ac:dyDescent="0.25">
      <c r="A30" s="1"/>
      <c r="B30" s="61" t="s">
        <v>117</v>
      </c>
      <c r="C30" s="51">
        <f>C6+C11-C29</f>
        <v>162963.55800000008</v>
      </c>
      <c r="D30" s="55"/>
    </row>
    <row r="31" spans="1:5" s="64" customFormat="1" ht="30" x14ac:dyDescent="0.25">
      <c r="A31" s="11"/>
      <c r="B31" s="62" t="s">
        <v>118</v>
      </c>
      <c r="C31" s="3" t="s">
        <v>119</v>
      </c>
      <c r="D31" s="63"/>
    </row>
    <row r="32" spans="1:5" s="64" customFormat="1" ht="15.75" x14ac:dyDescent="0.25">
      <c r="A32" s="11" t="s">
        <v>61</v>
      </c>
      <c r="B32" s="65" t="s">
        <v>52</v>
      </c>
      <c r="C32" s="3">
        <v>2</v>
      </c>
      <c r="D32" s="63"/>
      <c r="E32" s="64">
        <f>12*118.42</f>
        <v>1421.04</v>
      </c>
    </row>
    <row r="33" spans="1:5" s="64" customFormat="1" ht="15.75" x14ac:dyDescent="0.25">
      <c r="A33" s="11" t="s">
        <v>62</v>
      </c>
      <c r="B33" s="65" t="s">
        <v>53</v>
      </c>
      <c r="C33" s="3">
        <v>1</v>
      </c>
      <c r="D33" s="63"/>
    </row>
    <row r="34" spans="1:5" s="64" customFormat="1" ht="15.75" x14ac:dyDescent="0.25">
      <c r="A34" s="11"/>
      <c r="B34" s="65" t="s">
        <v>54</v>
      </c>
      <c r="C34" s="3">
        <v>1</v>
      </c>
      <c r="D34" s="63"/>
    </row>
    <row r="35" spans="1:5" s="64" customFormat="1" ht="30" x14ac:dyDescent="0.25">
      <c r="A35" s="11"/>
      <c r="B35" s="65" t="s">
        <v>55</v>
      </c>
      <c r="C35" s="3">
        <v>2</v>
      </c>
      <c r="D35" s="63"/>
      <c r="E35" s="64">
        <f>91.5*126.7</f>
        <v>11593.050000000001</v>
      </c>
    </row>
    <row r="36" spans="1:5" s="64" customFormat="1" ht="15.75" x14ac:dyDescent="0.25">
      <c r="A36" s="11"/>
      <c r="B36" s="65" t="s">
        <v>56</v>
      </c>
      <c r="C36" s="3">
        <v>1</v>
      </c>
      <c r="D36" s="63"/>
    </row>
    <row r="37" spans="1:5" s="64" customFormat="1" ht="15.75" x14ac:dyDescent="0.25">
      <c r="A37" s="11"/>
      <c r="B37" s="65" t="s">
        <v>57</v>
      </c>
      <c r="C37" s="3">
        <v>4</v>
      </c>
      <c r="D37" s="63"/>
    </row>
    <row r="38" spans="1:5" s="64" customFormat="1" ht="15.75" x14ac:dyDescent="0.25">
      <c r="A38" s="11" t="s">
        <v>63</v>
      </c>
      <c r="B38" s="65" t="s">
        <v>58</v>
      </c>
      <c r="C38" s="3">
        <v>1</v>
      </c>
      <c r="D38" s="63"/>
    </row>
    <row r="39" spans="1:5" s="64" customFormat="1" ht="15.75" x14ac:dyDescent="0.25">
      <c r="A39" s="11" t="s">
        <v>73</v>
      </c>
      <c r="B39" s="65" t="s">
        <v>70</v>
      </c>
      <c r="C39" s="3">
        <v>1</v>
      </c>
      <c r="D39" s="63"/>
    </row>
    <row r="40" spans="1:5" s="64" customFormat="1" ht="15.75" x14ac:dyDescent="0.25">
      <c r="A40" s="11" t="s">
        <v>74</v>
      </c>
      <c r="B40" s="65" t="s">
        <v>71</v>
      </c>
      <c r="C40" s="3">
        <v>45</v>
      </c>
      <c r="D40" s="63"/>
    </row>
    <row r="41" spans="1:5" s="64" customFormat="1" ht="15.75" x14ac:dyDescent="0.25">
      <c r="A41" s="11"/>
      <c r="B41" s="65" t="s">
        <v>72</v>
      </c>
      <c r="C41" s="3">
        <v>7.5</v>
      </c>
      <c r="D41" s="63"/>
    </row>
    <row r="42" spans="1:5" s="64" customFormat="1" ht="15.75" x14ac:dyDescent="0.25">
      <c r="A42" s="11" t="s">
        <v>93</v>
      </c>
      <c r="B42" s="65" t="s">
        <v>88</v>
      </c>
      <c r="C42" s="3">
        <v>0.5</v>
      </c>
      <c r="D42" s="63"/>
    </row>
    <row r="43" spans="1:5" s="64" customFormat="1" ht="15.75" x14ac:dyDescent="0.25">
      <c r="A43" s="11" t="s">
        <v>94</v>
      </c>
      <c r="B43" s="65" t="s">
        <v>89</v>
      </c>
      <c r="C43" s="3">
        <v>8</v>
      </c>
      <c r="D43" s="63"/>
    </row>
    <row r="44" spans="1:5" s="64" customFormat="1" ht="15.75" x14ac:dyDescent="0.25">
      <c r="A44" s="11"/>
      <c r="B44" s="65" t="s">
        <v>90</v>
      </c>
      <c r="C44" s="3">
        <v>8</v>
      </c>
      <c r="D44" s="63"/>
    </row>
    <row r="45" spans="1:5" s="64" customFormat="1" ht="15.75" x14ac:dyDescent="0.25">
      <c r="A45" s="11"/>
      <c r="B45" s="65" t="s">
        <v>91</v>
      </c>
      <c r="C45" s="3">
        <v>16</v>
      </c>
      <c r="D45" s="63"/>
    </row>
    <row r="46" spans="1:5" s="64" customFormat="1" ht="15.75" x14ac:dyDescent="0.25">
      <c r="A46" s="11" t="s">
        <v>95</v>
      </c>
      <c r="B46" s="65" t="s">
        <v>92</v>
      </c>
      <c r="C46" s="3">
        <v>1.5</v>
      </c>
      <c r="D46" s="63"/>
    </row>
    <row r="47" spans="1:5" s="64" customFormat="1" ht="15.75" x14ac:dyDescent="0.25">
      <c r="A47" s="11" t="s">
        <v>104</v>
      </c>
      <c r="B47" s="65" t="s">
        <v>102</v>
      </c>
      <c r="C47" s="3">
        <v>3</v>
      </c>
      <c r="D47" s="63"/>
    </row>
    <row r="48" spans="1:5" s="64" customFormat="1" ht="15.75" x14ac:dyDescent="0.25">
      <c r="A48" s="11" t="s">
        <v>105</v>
      </c>
      <c r="B48" s="66" t="s">
        <v>103</v>
      </c>
      <c r="C48" s="3">
        <v>1</v>
      </c>
      <c r="D48" s="63"/>
    </row>
    <row r="49" spans="1:4" ht="15.75" x14ac:dyDescent="0.25">
      <c r="A49" s="1"/>
      <c r="B49" s="53"/>
      <c r="C49" s="53"/>
      <c r="D49" s="55"/>
    </row>
    <row r="50" spans="1:4" ht="15.75" x14ac:dyDescent="0.25">
      <c r="A50" s="53" t="s">
        <v>120</v>
      </c>
      <c r="C50" s="53"/>
      <c r="D50" s="55"/>
    </row>
    <row r="51" spans="1:4" ht="15.75" x14ac:dyDescent="0.25">
      <c r="A51" s="1"/>
      <c r="B51" s="53"/>
      <c r="C51" s="53"/>
      <c r="D51" s="55"/>
    </row>
    <row r="52" spans="1:4" ht="15.75" x14ac:dyDescent="0.25">
      <c r="A52" s="1"/>
      <c r="B52" s="53"/>
      <c r="C52" s="53"/>
      <c r="D52" s="55"/>
    </row>
    <row r="53" spans="1:4" ht="15.75" x14ac:dyDescent="0.25">
      <c r="A53" s="1"/>
      <c r="B53" s="53"/>
      <c r="C53" s="53"/>
      <c r="D53" s="55"/>
    </row>
    <row r="54" spans="1:4" ht="15.75" x14ac:dyDescent="0.25">
      <c r="A54" s="1"/>
      <c r="B54" s="53"/>
      <c r="C54" s="53"/>
      <c r="D54" s="55"/>
    </row>
    <row r="55" spans="1:4" ht="15.75" x14ac:dyDescent="0.25">
      <c r="A55" s="1"/>
      <c r="B55" s="53"/>
      <c r="C55" s="53"/>
      <c r="D55" s="55"/>
    </row>
    <row r="56" spans="1:4" ht="15.75" x14ac:dyDescent="0.25">
      <c r="A56" s="1"/>
      <c r="B56" s="53"/>
      <c r="C56" s="53"/>
      <c r="D56" s="55"/>
    </row>
    <row r="57" spans="1:4" ht="15.75" x14ac:dyDescent="0.25">
      <c r="A57" s="1"/>
      <c r="B57" s="53"/>
      <c r="C57" s="53"/>
      <c r="D57" s="55"/>
    </row>
    <row r="58" spans="1:4" ht="15.75" x14ac:dyDescent="0.25">
      <c r="A58" s="1"/>
      <c r="B58" s="53"/>
      <c r="C58" s="53"/>
      <c r="D58" s="55"/>
    </row>
    <row r="59" spans="1:4" ht="15.75" x14ac:dyDescent="0.25">
      <c r="A59" s="1"/>
      <c r="B59" s="53"/>
      <c r="C59" s="53"/>
      <c r="D59" s="55"/>
    </row>
    <row r="60" spans="1:4" ht="15.75" x14ac:dyDescent="0.25">
      <c r="A60" s="1"/>
      <c r="B60" s="53"/>
      <c r="C60" s="53"/>
      <c r="D60" s="55"/>
    </row>
    <row r="61" spans="1:4" ht="15.75" x14ac:dyDescent="0.25">
      <c r="A61" s="1"/>
      <c r="B61" s="53"/>
      <c r="C61" s="53"/>
      <c r="D61" s="55"/>
    </row>
    <row r="62" spans="1:4" ht="15.75" x14ac:dyDescent="0.25">
      <c r="A62" s="1"/>
      <c r="B62" s="53"/>
      <c r="C62" s="53"/>
      <c r="D62" s="55"/>
    </row>
  </sheetData>
  <mergeCells count="6">
    <mergeCell ref="B12:C12"/>
    <mergeCell ref="A1:C1"/>
    <mergeCell ref="A2:C2"/>
    <mergeCell ref="A3:C3"/>
    <mergeCell ref="A4:C4"/>
    <mergeCell ref="A5:C5"/>
  </mergeCells>
  <printOptions horizontalCentered="1"/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12</vt:i4>
      </vt:variant>
    </vt:vector>
  </HeadingPairs>
  <TitlesOfParts>
    <vt:vector size="17" baseType="lpstr">
      <vt:lpstr>1 кв.</vt:lpstr>
      <vt:lpstr>2 кв.</vt:lpstr>
      <vt:lpstr>3 кв.</vt:lpstr>
      <vt:lpstr>4 кв</vt:lpstr>
      <vt:lpstr>отчет</vt:lpstr>
      <vt:lpstr>'1 кв.'!_edn1</vt:lpstr>
      <vt:lpstr>'1 кв.'!_edn2</vt:lpstr>
      <vt:lpstr>'1 кв.'!_edn3</vt:lpstr>
      <vt:lpstr>'1 кв.'!_edn4</vt:lpstr>
      <vt:lpstr>'1 кв.'!_ednref2</vt:lpstr>
      <vt:lpstr>'1 кв.'!_ednref3</vt:lpstr>
      <vt:lpstr>'1 кв.'!_ednref4</vt:lpstr>
      <vt:lpstr>'1 кв.'!Область_печати</vt:lpstr>
      <vt:lpstr>'2 кв.'!Область_печати</vt:lpstr>
      <vt:lpstr>'3 кв.'!Область_печати</vt:lpstr>
      <vt:lpstr>'4 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2017-02-09T13:41:38Z</dcterms:modified>
</cp:coreProperties>
</file>