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1 кв." sheetId="1" r:id="rId1"/>
    <sheet name="2 кв." sheetId="2" r:id="rId2"/>
    <sheet name="3 кв." sheetId="3" r:id="rId3"/>
    <sheet name="4 кв." sheetId="4" r:id="rId4"/>
    <sheet name="годовой отчет" sheetId="5" r:id="rId5"/>
  </sheets>
  <definedNames>
    <definedName name="_edn1" localSheetId="0">'1 кв.'!$A$87</definedName>
    <definedName name="_edn2" localSheetId="0">'1 кв.'!$A$89</definedName>
    <definedName name="_edn3" localSheetId="0">'1 кв.'!$A$90</definedName>
    <definedName name="_edn4" localSheetId="0">'1 кв.'!$A$91</definedName>
    <definedName name="_ednref1" localSheetId="0">'1 кв.'!#REF!</definedName>
    <definedName name="_ednref2" localSheetId="0">'1 кв.'!$A$60</definedName>
    <definedName name="_ednref3" localSheetId="0">'1 кв.'!$D$59</definedName>
    <definedName name="_ednref4" localSheetId="0">'1 кв.'!$D$60</definedName>
    <definedName name="_xlnm.Print_Area" localSheetId="0">'1 кв.'!$A$1:$E$59</definedName>
    <definedName name="_xlnm.Print_Area" localSheetId="1">'2 кв.'!$A$1:$E$64</definedName>
    <definedName name="_xlnm.Print_Area" localSheetId="2">'3 кв.'!$A$1:$E$66</definedName>
    <definedName name="_xlnm.Print_Area" localSheetId="3">'4 кв.'!$A$1:$E$65</definedName>
    <definedName name="_xlnm.Print_Area" localSheetId="4">'годовой отчет'!$A$1:$C$40</definedName>
  </definedNames>
  <calcPr calcId="145621"/>
</workbook>
</file>

<file path=xl/calcChain.xml><?xml version="1.0" encoding="utf-8"?>
<calcChain xmlns="http://schemas.openxmlformats.org/spreadsheetml/2006/main">
  <c r="C22" i="5" l="1"/>
  <c r="C23" i="5"/>
  <c r="C12" i="5"/>
  <c r="E31" i="5"/>
  <c r="E29" i="5"/>
  <c r="C13" i="5" s="1"/>
  <c r="C9" i="5"/>
  <c r="C8" i="5"/>
  <c r="C7" i="5"/>
  <c r="C6" i="5"/>
  <c r="E41" i="4"/>
  <c r="E39" i="4"/>
  <c r="C25" i="5" s="1"/>
  <c r="E38" i="4"/>
  <c r="C24" i="5" s="1"/>
  <c r="E35" i="4"/>
  <c r="C21" i="5" s="1"/>
  <c r="E34" i="4"/>
  <c r="C20" i="5" s="1"/>
  <c r="E33" i="4"/>
  <c r="C19" i="5" s="1"/>
  <c r="E32" i="4"/>
  <c r="C18" i="5" s="1"/>
  <c r="E31" i="4"/>
  <c r="C17" i="5" s="1"/>
  <c r="E30" i="4"/>
  <c r="C16" i="5" s="1"/>
  <c r="E29" i="4"/>
  <c r="C15" i="5" s="1"/>
  <c r="E28" i="4"/>
  <c r="E43" i="4" s="1"/>
  <c r="B65" i="4" s="1"/>
  <c r="C38" i="5"/>
  <c r="C14" i="5" l="1"/>
  <c r="C10" i="5"/>
  <c r="C26" i="5"/>
  <c r="C27" i="5" s="1"/>
  <c r="E44" i="3"/>
  <c r="B66" i="3" s="1"/>
  <c r="E30" i="3" l="1"/>
  <c r="E41" i="3"/>
  <c r="E42" i="3"/>
  <c r="E39" i="3" l="1"/>
  <c r="E38" i="3"/>
  <c r="E35" i="3"/>
  <c r="E34" i="3"/>
  <c r="E33" i="3"/>
  <c r="E32" i="3"/>
  <c r="E31" i="3"/>
  <c r="E29" i="3"/>
  <c r="E28" i="3"/>
  <c r="B64" i="2" l="1"/>
  <c r="E40" i="2" l="1"/>
  <c r="B63" i="2"/>
  <c r="E41" i="2" l="1"/>
  <c r="E39" i="2"/>
  <c r="E38" i="2"/>
  <c r="E35" i="2"/>
  <c r="E34" i="2"/>
  <c r="E33" i="2"/>
  <c r="E32" i="2"/>
  <c r="E31" i="2"/>
  <c r="E30" i="2"/>
  <c r="E29" i="2"/>
  <c r="E43" i="2" s="1"/>
  <c r="E28" i="2"/>
  <c r="E42" i="1" l="1"/>
  <c r="E41" i="1"/>
  <c r="E40" i="1"/>
  <c r="E39" i="1" l="1"/>
  <c r="E38" i="1"/>
  <c r="E34" i="1"/>
  <c r="E33" i="1"/>
  <c r="E32" i="1" l="1"/>
  <c r="E31" i="1"/>
  <c r="E30" i="1"/>
  <c r="E29" i="1"/>
  <c r="E35" i="1" l="1"/>
  <c r="E28" i="1"/>
  <c r="E45" i="1" l="1"/>
</calcChain>
</file>

<file path=xl/sharedStrings.xml><?xml version="1.0" encoding="utf-8"?>
<sst xmlns="http://schemas.openxmlformats.org/spreadsheetml/2006/main" count="388" uniqueCount="109">
  <si>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</si>
  <si>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</si>
  <si>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</si>
  <si>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</si>
  <si>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</si>
  <si>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</si>
  <si>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</si>
  <si>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</si>
  <si>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</si>
  <si>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</si>
  <si>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</si>
  <si>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</si>
  <si>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</si>
  <si>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</si>
  <si>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</si>
  <si>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</si>
  <si>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</si>
  <si>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</si>
  <si>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</si>
  <si>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</si>
  <si>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</si>
  <si>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</si>
  <si>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</si>
  <si>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</si>
  <si>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</si>
  <si>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</si>
  <si>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</si>
  <si>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</si>
  <si>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</si>
  <si>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</si>
  <si>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</si>
  <si>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</si>
  <si>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</si>
  <si>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</si>
  <si>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</si>
  <si>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</si>
  <si>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</si>
  <si>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</si>
  <si>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</si>
  <si>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</si>
  <si>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</si>
  <si>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</si>
  <si>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</si>
  <si>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</si>
  <si>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</si>
  <si>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Маршака, д. 55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</si>
  <si>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№29 от 29.03.2015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</si>
  <si>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№30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</si>
  <si>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Маршака</t>
    </r>
  </si>
  <si>
    <t>Уборка подвальных помещений (кв.20)</t>
  </si>
  <si>
    <t>Демонтаж, монтаж светильникови датчиков движения 3 под. (кв.23)</t>
  </si>
  <si>
    <t xml:space="preserve">Осмотр системы ХВС, ГВС, набивка сальников </t>
  </si>
  <si>
    <t>январь</t>
  </si>
  <si>
    <t>февраль</t>
  </si>
  <si>
    <t>март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</si>
  <si>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</si>
  <si>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</si>
  <si>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</si>
  <si>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</si>
  <si>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</si>
  <si>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семьдесят шесть тысяч двести двадцать  ( прописью) рублей 13 копеек.</t>
    </r>
  </si>
  <si>
    <t>Настоящий Акт составлен в 2-х экземплярах, имеющий одинаковую юридическую силу, по одному для каждой Стороны.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</si>
  <si>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Стеценко Ивана Петровича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</si>
  <si>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 в лице председателя совета дома Стеценко И.П.</t>
    </r>
  </si>
  <si>
    <t>"30" 06  2016 г.</t>
  </si>
  <si>
    <t>Осмотр , перекрытие стояков в квартире (кв.22)</t>
  </si>
  <si>
    <t>июнь</t>
  </si>
  <si>
    <t>Общехозяйственные расходы</t>
  </si>
  <si>
    <t>определена приложением № 4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</si>
  <si>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</si>
  <si>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</si>
  <si>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</si>
  <si>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</si>
  <si>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Оплачено+интернет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</si>
  <si>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семьдесят тысяч пятьсот тридцать семь (прописью) рублей 10 копеек.</t>
    </r>
  </si>
  <si>
    <t>"30" 09  2016 г.</t>
  </si>
  <si>
    <t>3 квартал</t>
  </si>
  <si>
    <t>Осмотр крыши над 8 кв.</t>
  </si>
  <si>
    <t xml:space="preserve">Ремонт отопления </t>
  </si>
  <si>
    <t>июль</t>
  </si>
  <si>
    <t>интернет</t>
  </si>
  <si>
    <t>в т.ч. Оплачено</t>
  </si>
  <si>
    <t>июль, сентябрь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</si>
  <si>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двести сорок одна тысяча семьсот сорок девять рублей 31 копейка</t>
    </r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</si>
  <si>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</si>
  <si>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</si>
  <si>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</si>
  <si>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</si>
  <si>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</si>
  <si>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</si>
  <si>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</si>
  <si>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</si>
  <si>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</si>
  <si>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</si>
  <si>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</si>
  <si>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</si>
  <si>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</si>
  <si>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</si>
  <si>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октябрь</t>
  </si>
  <si>
    <t>ИТОГО</t>
  </si>
  <si>
    <t>Составил: инженер ПТО ____________________ Филиппенко Ю.А.</t>
  </si>
  <si>
    <t>по ж.д. ул. Маршака, 55</t>
  </si>
  <si>
    <t>"31" 12  2016 г.</t>
  </si>
  <si>
    <t>4 квартал</t>
  </si>
  <si>
    <t>замена рубильника, ремонт ВРУ</t>
  </si>
  <si>
    <t>октярь</t>
  </si>
  <si>
    <t>Ремонт отопления</t>
  </si>
  <si>
    <t>сентябрь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</si>
  <si>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семьдесят пять тысяч девятьсот пятьдесят пять рублей 51 копейка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</si>
</sst>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10" xfId="0" applyFont="1" applyBorder="1" applyAlignment="1">
      <alignment wrapText="1"/>
    </xf>
    <xf numFmtId="43" fontId="8" fillId="0" borderId="0" xfId="1" applyFont="1"/>
    <xf numFmtId="0" fontId="3" fillId="0" borderId="0" xfId="0" applyFont="1" applyAlignment="1"/>
    <xf numFmtId="43" fontId="4" fillId="0" borderId="0" xfId="1" applyFont="1"/>
    <xf numFmtId="0" fontId="14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10" xfId="0" applyFont="1" applyFill="1" applyBorder="1" applyAlignment="1">
      <alignment wrapText="1"/>
    </xf>
    <xf numFmtId="43" fontId="8" fillId="0" borderId="0" xfId="1" applyFont="1" applyAlignment="1">
      <alignment horizontal="right"/>
    </xf>
    <xf numFmtId="164" fontId="8" fillId="0" borderId="0" xfId="1" applyNumberFormat="1" applyFont="1" applyAlignment="1">
      <alignment horizontal="right"/>
    </xf>
    <xf numFmtId="43" fontId="4" fillId="0" borderId="0" xfId="1" applyFont="1" applyAlignment="1">
      <alignment horizontal="righ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0" xfId="0" applyFont="1" applyAlignment="1"/>
    <xf numFmtId="164" fontId="8" fillId="0" borderId="0" xfId="1" applyNumberFormat="1" applyFont="1"/>
    <xf numFmtId="4" fontId="15" fillId="0" borderId="0" xfId="0" applyNumberFormat="1" applyFont="1"/>
    <xf numFmtId="0" fontId="3" fillId="0" borderId="0" xfId="0" applyFont="1" applyAlignment="1">
      <alignment horizontal="left"/>
    </xf>
    <xf numFmtId="164" fontId="4" fillId="0" borderId="0" xfId="1" applyNumberFormat="1" applyFont="1"/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vertical="center" wrapText="1"/>
    </xf>
    <xf numFmtId="43" fontId="0" fillId="0" borderId="0" xfId="0" applyNumberFormat="1"/>
    <xf numFmtId="0" fontId="9" fillId="0" borderId="0" xfId="0" applyFont="1" applyAlignment="1">
      <alignment horizontal="left"/>
    </xf>
    <xf numFmtId="0" fontId="12" fillId="0" borderId="10" xfId="0" applyFont="1" applyBorder="1"/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0" xfId="0" applyFont="1" applyFill="1" applyBorder="1"/>
    <xf numFmtId="0" fontId="12" fillId="0" borderId="0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2" fontId="15" fillId="0" borderId="10" xfId="0" applyNumberFormat="1" applyFont="1" applyBorder="1"/>
    <xf numFmtId="4" fontId="9" fillId="0" borderId="0" xfId="0" applyNumberFormat="1" applyFont="1"/>
    <xf numFmtId="0" fontId="17" fillId="0" borderId="0" xfId="0" applyFont="1"/>
    <xf numFmtId="164" fontId="4" fillId="0" borderId="0" xfId="1" applyNumberFormat="1" applyFont="1" applyAlignment="1">
      <alignment horizontal="right"/>
    </xf>
    <xf numFmtId="0" fontId="12" fillId="0" borderId="10" xfId="0" applyFont="1" applyBorder="1" applyAlignment="1"/>
    <xf numFmtId="0" fontId="12" fillId="0" borderId="7" xfId="0" applyFont="1" applyBorder="1" applyAlignme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23" zoomScaleNormal="100" zoomScaleSheetLayoutView="100" workbookViewId="0">
      <selection activeCell="A51" sqref="A51:E5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9" t="s">
        <v>12</v>
      </c>
      <c r="B1" s="89"/>
      <c r="C1" s="89"/>
      <c r="D1" s="89"/>
      <c r="E1" s="89"/>
    </row>
    <row r="2" spans="1:5" ht="32.25" customHeight="1" x14ac:dyDescent="0.25">
      <c r="A2" s="87" t="s">
        <v>13</v>
      </c>
      <c r="B2" s="88"/>
      <c r="C2" s="88"/>
      <c r="D2" s="88"/>
      <c r="E2" s="88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91" t="s">
        <v>15</v>
      </c>
      <c r="E4" s="91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78" t="s">
        <v>0</v>
      </c>
      <c r="B6" s="78"/>
      <c r="C6" s="78"/>
      <c r="D6" s="78"/>
      <c r="E6" s="78"/>
    </row>
    <row r="7" spans="1:5" x14ac:dyDescent="0.25">
      <c r="A7" s="90" t="s">
        <v>45</v>
      </c>
      <c r="B7" s="90"/>
      <c r="C7" s="90"/>
      <c r="D7" s="90"/>
      <c r="E7" s="90"/>
    </row>
    <row r="8" spans="1:5" x14ac:dyDescent="0.25">
      <c r="A8" s="86" t="s">
        <v>1</v>
      </c>
      <c r="B8" s="86"/>
      <c r="C8" s="86"/>
      <c r="D8" s="86"/>
      <c r="E8" s="86"/>
    </row>
    <row r="9" spans="1:5" ht="7.5" customHeight="1" x14ac:dyDescent="0.25">
      <c r="A9" s="83"/>
      <c r="B9" s="83"/>
      <c r="C9" s="83"/>
      <c r="D9" s="83"/>
      <c r="E9" s="83"/>
    </row>
    <row r="10" spans="1:5" x14ac:dyDescent="0.25">
      <c r="A10" s="78" t="s">
        <v>62</v>
      </c>
      <c r="B10" s="78"/>
      <c r="C10" s="78"/>
      <c r="D10" s="78"/>
      <c r="E10" s="78"/>
    </row>
    <row r="11" spans="1:5" ht="22.5" customHeight="1" x14ac:dyDescent="0.25">
      <c r="A11" s="84" t="s">
        <v>16</v>
      </c>
      <c r="B11" s="85"/>
      <c r="C11" s="85"/>
      <c r="D11" s="85"/>
      <c r="E11" s="85"/>
    </row>
    <row r="12" spans="1:5" ht="9" customHeight="1" x14ac:dyDescent="0.25">
      <c r="A12" s="83"/>
      <c r="B12" s="83"/>
      <c r="C12" s="83"/>
      <c r="D12" s="83"/>
      <c r="E12" s="83"/>
    </row>
    <row r="13" spans="1:5" ht="30.75" customHeight="1" x14ac:dyDescent="0.25">
      <c r="A13" s="78" t="s">
        <v>46</v>
      </c>
      <c r="B13" s="78"/>
      <c r="C13" s="78"/>
      <c r="D13" s="78"/>
      <c r="E13" s="78"/>
    </row>
    <row r="14" spans="1:5" x14ac:dyDescent="0.25">
      <c r="A14" s="86" t="s">
        <v>17</v>
      </c>
      <c r="B14" s="83"/>
      <c r="C14" s="83"/>
      <c r="D14" s="83"/>
      <c r="E14" s="83"/>
    </row>
    <row r="15" spans="1:5" x14ac:dyDescent="0.25">
      <c r="A15" s="83"/>
      <c r="B15" s="83"/>
      <c r="C15" s="83"/>
      <c r="D15" s="83"/>
      <c r="E15" s="83"/>
    </row>
    <row r="16" spans="1:5" x14ac:dyDescent="0.25">
      <c r="A16" s="78" t="s">
        <v>40</v>
      </c>
      <c r="B16" s="78"/>
      <c r="C16" s="78"/>
      <c r="D16" s="78"/>
      <c r="E16" s="78"/>
    </row>
    <row r="17" spans="1:7" ht="11.25" customHeight="1" x14ac:dyDescent="0.25">
      <c r="A17" s="86" t="s">
        <v>2</v>
      </c>
      <c r="B17" s="83"/>
      <c r="C17" s="83"/>
      <c r="D17" s="83"/>
      <c r="E17" s="83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78" t="s">
        <v>41</v>
      </c>
      <c r="B19" s="78"/>
      <c r="C19" s="78"/>
      <c r="D19" s="78"/>
      <c r="E19" s="78"/>
    </row>
    <row r="20" spans="1:7" ht="10.5" customHeight="1" x14ac:dyDescent="0.25">
      <c r="A20" s="86" t="s">
        <v>18</v>
      </c>
      <c r="B20" s="83"/>
      <c r="C20" s="83"/>
      <c r="D20" s="83"/>
      <c r="E20" s="83"/>
    </row>
    <row r="21" spans="1:7" x14ac:dyDescent="0.25">
      <c r="A21" s="83"/>
      <c r="B21" s="83"/>
      <c r="C21" s="83"/>
      <c r="D21" s="83"/>
      <c r="E21" s="83"/>
    </row>
    <row r="22" spans="1:7" ht="30.75" customHeight="1" x14ac:dyDescent="0.25">
      <c r="A22" s="78" t="s">
        <v>19</v>
      </c>
      <c r="B22" s="78"/>
      <c r="C22" s="78"/>
      <c r="D22" s="78"/>
      <c r="E22" s="78"/>
    </row>
    <row r="23" spans="1:7" x14ac:dyDescent="0.25">
      <c r="A23" s="83"/>
      <c r="B23" s="83"/>
      <c r="C23" s="83"/>
      <c r="D23" s="83"/>
      <c r="E23" s="83"/>
    </row>
    <row r="24" spans="1:7" ht="63.75" customHeight="1" x14ac:dyDescent="0.25">
      <c r="A24" s="78" t="s">
        <v>47</v>
      </c>
      <c r="B24" s="78"/>
      <c r="C24" s="78"/>
      <c r="D24" s="78"/>
      <c r="E24" s="78"/>
    </row>
    <row r="25" spans="1:7" ht="33.75" customHeight="1" x14ac:dyDescent="0.25">
      <c r="A25" s="82" t="s">
        <v>48</v>
      </c>
      <c r="B25" s="82"/>
      <c r="C25" s="82"/>
      <c r="D25" s="82"/>
      <c r="E25" s="82"/>
    </row>
    <row r="26" spans="1:7" x14ac:dyDescent="0.25">
      <c r="A26" s="82"/>
      <c r="B26" s="82"/>
      <c r="C26" s="82"/>
      <c r="D26" s="82"/>
      <c r="E26" s="82"/>
      <c r="F26" s="2">
        <v>1642.2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9557.6039999999994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11084.85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9902.4659999999985</v>
      </c>
    </row>
    <row r="31" spans="1:7" ht="51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7389.9000000000005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3005.2259999999997</v>
      </c>
    </row>
    <row r="33" spans="1:6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738.99</v>
      </c>
    </row>
    <row r="34" spans="1:6" ht="60" x14ac:dyDescent="0.25">
      <c r="A34" s="10" t="s">
        <v>28</v>
      </c>
      <c r="B34" s="12" t="s">
        <v>30</v>
      </c>
      <c r="C34" s="3" t="s">
        <v>5</v>
      </c>
      <c r="D34" s="3">
        <v>0.51</v>
      </c>
      <c r="E34" s="11">
        <f>D34*F26*G26</f>
        <v>2512.5660000000003</v>
      </c>
    </row>
    <row r="35" spans="1:6" ht="51" x14ac:dyDescent="0.25">
      <c r="A35" s="10" t="s">
        <v>27</v>
      </c>
      <c r="B35" s="12" t="s">
        <v>30</v>
      </c>
      <c r="C35" s="3" t="s">
        <v>5</v>
      </c>
      <c r="D35" s="3">
        <v>0.1</v>
      </c>
      <c r="E35" s="11">
        <f>D35*F26*G26</f>
        <v>492.66000000000008</v>
      </c>
    </row>
    <row r="36" spans="1:6" ht="60" x14ac:dyDescent="0.25">
      <c r="A36" s="10" t="s">
        <v>43</v>
      </c>
      <c r="B36" s="12" t="s">
        <v>36</v>
      </c>
      <c r="C36" s="3" t="s">
        <v>5</v>
      </c>
      <c r="D36" s="3">
        <v>0.51</v>
      </c>
      <c r="E36" s="11">
        <v>1620</v>
      </c>
    </row>
    <row r="37" spans="1:6" ht="38.25" x14ac:dyDescent="0.25">
      <c r="A37" s="10" t="s">
        <v>37</v>
      </c>
      <c r="B37" s="12" t="s">
        <v>38</v>
      </c>
      <c r="C37" s="3" t="s">
        <v>5</v>
      </c>
      <c r="D37" s="3">
        <v>0.54</v>
      </c>
      <c r="E37" s="11">
        <v>0</v>
      </c>
    </row>
    <row r="38" spans="1:6" x14ac:dyDescent="0.25">
      <c r="A38" s="10" t="s">
        <v>29</v>
      </c>
      <c r="B38" s="12" t="s">
        <v>42</v>
      </c>
      <c r="C38" s="3" t="s">
        <v>5</v>
      </c>
      <c r="D38" s="3">
        <v>0.63</v>
      </c>
      <c r="E38" s="11">
        <f>D38*F26*G26</f>
        <v>3103.7579999999998</v>
      </c>
    </row>
    <row r="39" spans="1:6" ht="15.75" thickBot="1" x14ac:dyDescent="0.3">
      <c r="A39" s="24" t="s">
        <v>39</v>
      </c>
      <c r="B39" s="25" t="s">
        <v>42</v>
      </c>
      <c r="C39" s="26" t="s">
        <v>5</v>
      </c>
      <c r="D39" s="26">
        <v>3.3</v>
      </c>
      <c r="E39" s="27">
        <f>D39*F26*G26</f>
        <v>16257.78</v>
      </c>
    </row>
    <row r="40" spans="1:6" ht="30" x14ac:dyDescent="0.25">
      <c r="A40" s="20" t="s">
        <v>49</v>
      </c>
      <c r="B40" s="21" t="s">
        <v>52</v>
      </c>
      <c r="C40" s="22" t="s">
        <v>55</v>
      </c>
      <c r="D40" s="22">
        <v>63</v>
      </c>
      <c r="E40" s="23">
        <f>D40*F41</f>
        <v>7460.46</v>
      </c>
    </row>
    <row r="41" spans="1:6" ht="45" x14ac:dyDescent="0.25">
      <c r="A41" s="28" t="s">
        <v>50</v>
      </c>
      <c r="B41" s="29" t="s">
        <v>53</v>
      </c>
      <c r="C41" s="30" t="s">
        <v>55</v>
      </c>
      <c r="D41" s="30">
        <v>20</v>
      </c>
      <c r="E41" s="31">
        <f>D41*F41</f>
        <v>2368.4</v>
      </c>
      <c r="F41" s="2">
        <v>118.42</v>
      </c>
    </row>
    <row r="42" spans="1:6" ht="30.75" thickBot="1" x14ac:dyDescent="0.3">
      <c r="A42" s="34" t="s">
        <v>51</v>
      </c>
      <c r="B42" s="35" t="s">
        <v>54</v>
      </c>
      <c r="C42" s="26" t="s">
        <v>55</v>
      </c>
      <c r="D42" s="26">
        <v>2</v>
      </c>
      <c r="E42" s="27">
        <f>D42*F41</f>
        <v>236.84</v>
      </c>
    </row>
    <row r="43" spans="1:6" x14ac:dyDescent="0.25">
      <c r="A43" s="32" t="s">
        <v>56</v>
      </c>
      <c r="B43" s="33" t="s">
        <v>57</v>
      </c>
      <c r="C43" s="22" t="s">
        <v>58</v>
      </c>
      <c r="D43" s="22"/>
      <c r="E43" s="23">
        <v>488.63</v>
      </c>
    </row>
    <row r="44" spans="1:6" x14ac:dyDescent="0.25">
      <c r="A44" s="10"/>
      <c r="B44" s="12"/>
      <c r="C44" s="3"/>
      <c r="D44" s="3"/>
      <c r="E44" s="11"/>
    </row>
    <row r="45" spans="1:6" s="19" customFormat="1" ht="14.25" x14ac:dyDescent="0.2">
      <c r="A45" s="15" t="s">
        <v>44</v>
      </c>
      <c r="B45" s="16"/>
      <c r="C45" s="17"/>
      <c r="D45" s="17"/>
      <c r="E45" s="18">
        <f>SUM(E28:E44)</f>
        <v>76220.13</v>
      </c>
    </row>
    <row r="47" spans="1:6" ht="42.75" customHeight="1" x14ac:dyDescent="0.25">
      <c r="A47" s="78" t="s">
        <v>60</v>
      </c>
      <c r="B47" s="78"/>
      <c r="C47" s="78"/>
      <c r="D47" s="78"/>
      <c r="E47" s="78"/>
    </row>
    <row r="48" spans="1:6" ht="30" customHeight="1" x14ac:dyDescent="0.25">
      <c r="A48" s="78" t="s">
        <v>23</v>
      </c>
      <c r="B48" s="78"/>
      <c r="C48" s="78"/>
      <c r="D48" s="78"/>
      <c r="E48" s="78"/>
    </row>
    <row r="49" spans="1:5" x14ac:dyDescent="0.25">
      <c r="A49" s="78" t="s">
        <v>22</v>
      </c>
      <c r="B49" s="78"/>
      <c r="C49" s="78"/>
      <c r="D49" s="78"/>
      <c r="E49" s="78"/>
    </row>
    <row r="50" spans="1:5" ht="31.5" customHeight="1" x14ac:dyDescent="0.25">
      <c r="A50" s="78" t="s">
        <v>61</v>
      </c>
      <c r="B50" s="78"/>
      <c r="C50" s="78"/>
      <c r="D50" s="78"/>
      <c r="E50" s="78"/>
    </row>
    <row r="51" spans="1:5" x14ac:dyDescent="0.25">
      <c r="A51" s="78" t="s">
        <v>20</v>
      </c>
      <c r="B51" s="78"/>
      <c r="C51" s="78"/>
      <c r="D51" s="78"/>
      <c r="E51" s="78"/>
    </row>
    <row r="52" spans="1:5" x14ac:dyDescent="0.25">
      <c r="A52" s="79" t="s">
        <v>6</v>
      </c>
      <c r="B52" s="79"/>
      <c r="C52" s="79"/>
      <c r="D52" s="79"/>
      <c r="E52" s="79"/>
    </row>
    <row r="53" spans="1:5" x14ac:dyDescent="0.25">
      <c r="A53" s="78" t="s">
        <v>20</v>
      </c>
      <c r="B53" s="78"/>
      <c r="C53" s="78"/>
      <c r="D53" s="78"/>
      <c r="E53" s="78"/>
    </row>
    <row r="54" spans="1:5" ht="15" customHeight="1" x14ac:dyDescent="0.25">
      <c r="A54" s="80" t="s">
        <v>59</v>
      </c>
      <c r="B54" s="80"/>
      <c r="C54" s="80"/>
      <c r="D54" s="80"/>
      <c r="E54" s="8"/>
    </row>
    <row r="55" spans="1:5" ht="11.25" customHeight="1" x14ac:dyDescent="0.25">
      <c r="B55" s="77" t="s">
        <v>21</v>
      </c>
      <c r="C55" s="77"/>
      <c r="D55" s="77"/>
      <c r="E55" s="9" t="s">
        <v>7</v>
      </c>
    </row>
    <row r="56" spans="1:5" x14ac:dyDescent="0.25">
      <c r="A56" s="6"/>
      <c r="B56" s="6"/>
      <c r="C56" s="6"/>
      <c r="D56" s="6"/>
      <c r="E56" s="6"/>
    </row>
    <row r="57" spans="1:5" ht="15" customHeight="1" x14ac:dyDescent="0.25">
      <c r="A57" s="81" t="s">
        <v>63</v>
      </c>
      <c r="B57" s="81"/>
      <c r="C57" s="81"/>
      <c r="D57" s="81"/>
      <c r="E57" s="8"/>
    </row>
    <row r="58" spans="1:5" ht="11.25" customHeight="1" x14ac:dyDescent="0.25">
      <c r="B58" s="77" t="s">
        <v>21</v>
      </c>
      <c r="C58" s="77"/>
      <c r="D58" s="77"/>
      <c r="E58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7:E47"/>
    <mergeCell ref="A48:E48"/>
    <mergeCell ref="B55:D55"/>
    <mergeCell ref="B58:D58"/>
    <mergeCell ref="A49:E49"/>
    <mergeCell ref="A50:E50"/>
    <mergeCell ref="A51:E51"/>
    <mergeCell ref="A52:E52"/>
    <mergeCell ref="A53:E53"/>
    <mergeCell ref="A54:D54"/>
    <mergeCell ref="A57:D5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topLeftCell="A25" zoomScaleNormal="100" zoomScaleSheetLayoutView="100" workbookViewId="0">
      <selection activeCell="A40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9" t="s">
        <v>12</v>
      </c>
      <c r="B1" s="89"/>
      <c r="C1" s="89"/>
      <c r="D1" s="89"/>
      <c r="E1" s="89"/>
    </row>
    <row r="2" spans="1:5" ht="30" customHeight="1" x14ac:dyDescent="0.25">
      <c r="A2" s="87" t="s">
        <v>13</v>
      </c>
      <c r="B2" s="88"/>
      <c r="C2" s="88"/>
      <c r="D2" s="88"/>
      <c r="E2" s="88"/>
    </row>
    <row r="3" spans="1:5" x14ac:dyDescent="0.25">
      <c r="A3" s="36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91" t="s">
        <v>64</v>
      </c>
      <c r="E4" s="91"/>
    </row>
    <row r="5" spans="1:5" x14ac:dyDescent="0.25">
      <c r="A5" s="36"/>
      <c r="B5" s="4"/>
      <c r="C5" s="4"/>
      <c r="D5" s="4"/>
      <c r="E5" s="4"/>
    </row>
    <row r="6" spans="1:5" x14ac:dyDescent="0.25">
      <c r="A6" s="78" t="s">
        <v>0</v>
      </c>
      <c r="B6" s="78"/>
      <c r="C6" s="78"/>
      <c r="D6" s="78"/>
      <c r="E6" s="78"/>
    </row>
    <row r="7" spans="1:5" x14ac:dyDescent="0.25">
      <c r="A7" s="90" t="s">
        <v>45</v>
      </c>
      <c r="B7" s="90"/>
      <c r="C7" s="90"/>
      <c r="D7" s="90"/>
      <c r="E7" s="90"/>
    </row>
    <row r="8" spans="1:5" x14ac:dyDescent="0.25">
      <c r="A8" s="86" t="s">
        <v>1</v>
      </c>
      <c r="B8" s="86"/>
      <c r="C8" s="86"/>
      <c r="D8" s="86"/>
      <c r="E8" s="86"/>
    </row>
    <row r="9" spans="1:5" x14ac:dyDescent="0.25">
      <c r="A9" s="83"/>
      <c r="B9" s="83"/>
      <c r="C9" s="83"/>
      <c r="D9" s="83"/>
      <c r="E9" s="83"/>
    </row>
    <row r="10" spans="1:5" x14ac:dyDescent="0.25">
      <c r="A10" s="78" t="s">
        <v>62</v>
      </c>
      <c r="B10" s="78"/>
      <c r="C10" s="78"/>
      <c r="D10" s="78"/>
      <c r="E10" s="78"/>
    </row>
    <row r="11" spans="1:5" ht="29.25" customHeight="1" x14ac:dyDescent="0.25">
      <c r="A11" s="84" t="s">
        <v>16</v>
      </c>
      <c r="B11" s="85"/>
      <c r="C11" s="85"/>
      <c r="D11" s="85"/>
      <c r="E11" s="85"/>
    </row>
    <row r="12" spans="1:5" x14ac:dyDescent="0.25">
      <c r="A12" s="83"/>
      <c r="B12" s="83"/>
      <c r="C12" s="83"/>
      <c r="D12" s="83"/>
      <c r="E12" s="83"/>
    </row>
    <row r="13" spans="1:5" x14ac:dyDescent="0.25">
      <c r="A13" s="78" t="s">
        <v>46</v>
      </c>
      <c r="B13" s="78"/>
      <c r="C13" s="78"/>
      <c r="D13" s="78"/>
      <c r="E13" s="78"/>
    </row>
    <row r="14" spans="1:5" x14ac:dyDescent="0.25">
      <c r="A14" s="86" t="s">
        <v>17</v>
      </c>
      <c r="B14" s="83"/>
      <c r="C14" s="83"/>
      <c r="D14" s="83"/>
      <c r="E14" s="83"/>
    </row>
    <row r="15" spans="1:5" x14ac:dyDescent="0.25">
      <c r="A15" s="83"/>
      <c r="B15" s="83"/>
      <c r="C15" s="83"/>
      <c r="D15" s="83"/>
      <c r="E15" s="83"/>
    </row>
    <row r="16" spans="1:5" x14ac:dyDescent="0.25">
      <c r="A16" s="78" t="s">
        <v>40</v>
      </c>
      <c r="B16" s="78"/>
      <c r="C16" s="78"/>
      <c r="D16" s="78"/>
      <c r="E16" s="78"/>
    </row>
    <row r="17" spans="1:7" ht="11.25" customHeight="1" x14ac:dyDescent="0.25">
      <c r="A17" s="86" t="s">
        <v>2</v>
      </c>
      <c r="B17" s="83"/>
      <c r="C17" s="83"/>
      <c r="D17" s="83"/>
      <c r="E17" s="83"/>
    </row>
    <row r="18" spans="1:7" ht="11.25" customHeight="1" x14ac:dyDescent="0.25">
      <c r="A18" s="37"/>
      <c r="B18" s="36"/>
      <c r="C18" s="36"/>
      <c r="D18" s="36"/>
      <c r="E18" s="36"/>
    </row>
    <row r="19" spans="1:7" x14ac:dyDescent="0.25">
      <c r="A19" s="78" t="s">
        <v>41</v>
      </c>
      <c r="B19" s="78"/>
      <c r="C19" s="78"/>
      <c r="D19" s="78"/>
      <c r="E19" s="78"/>
    </row>
    <row r="20" spans="1:7" ht="10.5" customHeight="1" x14ac:dyDescent="0.25">
      <c r="A20" s="86" t="s">
        <v>18</v>
      </c>
      <c r="B20" s="83"/>
      <c r="C20" s="83"/>
      <c r="D20" s="83"/>
      <c r="E20" s="83"/>
    </row>
    <row r="21" spans="1:7" x14ac:dyDescent="0.25">
      <c r="A21" s="83"/>
      <c r="B21" s="83"/>
      <c r="C21" s="83"/>
      <c r="D21" s="83"/>
      <c r="E21" s="83"/>
    </row>
    <row r="22" spans="1:7" ht="30.75" customHeight="1" x14ac:dyDescent="0.25">
      <c r="A22" s="78" t="s">
        <v>19</v>
      </c>
      <c r="B22" s="78"/>
      <c r="C22" s="78"/>
      <c r="D22" s="78"/>
      <c r="E22" s="78"/>
    </row>
    <row r="23" spans="1:7" x14ac:dyDescent="0.25">
      <c r="A23" s="83"/>
      <c r="B23" s="83"/>
      <c r="C23" s="83"/>
      <c r="D23" s="83"/>
      <c r="E23" s="83"/>
    </row>
    <row r="24" spans="1:7" ht="63.75" customHeight="1" x14ac:dyDescent="0.25">
      <c r="A24" s="78" t="s">
        <v>47</v>
      </c>
      <c r="B24" s="78"/>
      <c r="C24" s="78"/>
      <c r="D24" s="78"/>
      <c r="E24" s="78"/>
    </row>
    <row r="25" spans="1:7" ht="33.75" customHeight="1" x14ac:dyDescent="0.25">
      <c r="A25" s="82" t="s">
        <v>48</v>
      </c>
      <c r="B25" s="82"/>
      <c r="C25" s="82"/>
      <c r="D25" s="82"/>
      <c r="E25" s="82"/>
    </row>
    <row r="26" spans="1:7" x14ac:dyDescent="0.25">
      <c r="A26" s="82"/>
      <c r="B26" s="82"/>
      <c r="C26" s="82"/>
      <c r="D26" s="82"/>
      <c r="E26" s="82"/>
      <c r="F26" s="2">
        <v>1642.2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7586.9640000000009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11084.85</v>
      </c>
    </row>
    <row r="30" spans="1:7" ht="38.25" x14ac:dyDescent="0.25">
      <c r="A30" s="10" t="s">
        <v>31</v>
      </c>
      <c r="B30" s="12" t="s">
        <v>68</v>
      </c>
      <c r="C30" s="3" t="s">
        <v>5</v>
      </c>
      <c r="D30" s="3">
        <v>2.0499999999999998</v>
      </c>
      <c r="E30" s="11">
        <f>D30*F26*G26</f>
        <v>10099.529999999999</v>
      </c>
    </row>
    <row r="31" spans="1:7" ht="38.25" x14ac:dyDescent="0.25">
      <c r="A31" s="10" t="s">
        <v>32</v>
      </c>
      <c r="B31" s="12" t="s">
        <v>68</v>
      </c>
      <c r="C31" s="3" t="s">
        <v>5</v>
      </c>
      <c r="D31" s="3">
        <v>1.55</v>
      </c>
      <c r="E31" s="11">
        <f>D31*F26*G26</f>
        <v>7636.2300000000014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3005.2259999999997</v>
      </c>
    </row>
    <row r="33" spans="1:5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738.99</v>
      </c>
    </row>
    <row r="34" spans="1:5" ht="60" x14ac:dyDescent="0.25">
      <c r="A34" s="10" t="s">
        <v>28</v>
      </c>
      <c r="B34" s="12" t="s">
        <v>68</v>
      </c>
      <c r="C34" s="3" t="s">
        <v>5</v>
      </c>
      <c r="D34" s="3">
        <v>0.55000000000000004</v>
      </c>
      <c r="E34" s="11">
        <f>D34*F26*G26</f>
        <v>2709.6300000000006</v>
      </c>
    </row>
    <row r="35" spans="1:5" ht="38.25" x14ac:dyDescent="0.25">
      <c r="A35" s="10" t="s">
        <v>27</v>
      </c>
      <c r="B35" s="12" t="s">
        <v>68</v>
      </c>
      <c r="C35" s="3" t="s">
        <v>5</v>
      </c>
      <c r="D35" s="3">
        <v>0.1</v>
      </c>
      <c r="E35" s="11">
        <f>D35*F26*G26</f>
        <v>492.66000000000008</v>
      </c>
    </row>
    <row r="36" spans="1:5" ht="60" x14ac:dyDescent="0.25">
      <c r="A36" s="10" t="s">
        <v>43</v>
      </c>
      <c r="B36" s="12" t="s">
        <v>36</v>
      </c>
      <c r="C36" s="3" t="s">
        <v>5</v>
      </c>
      <c r="D36" s="3">
        <v>0.51</v>
      </c>
      <c r="E36" s="11">
        <v>0</v>
      </c>
    </row>
    <row r="37" spans="1:5" ht="38.25" x14ac:dyDescent="0.25">
      <c r="A37" s="10" t="s">
        <v>37</v>
      </c>
      <c r="B37" s="12" t="s">
        <v>38</v>
      </c>
      <c r="C37" s="3" t="s">
        <v>5</v>
      </c>
      <c r="D37" s="3">
        <v>0.54</v>
      </c>
      <c r="E37" s="11">
        <v>0</v>
      </c>
    </row>
    <row r="38" spans="1:5" x14ac:dyDescent="0.25">
      <c r="A38" s="10" t="s">
        <v>29</v>
      </c>
      <c r="B38" s="12" t="s">
        <v>42</v>
      </c>
      <c r="C38" s="3" t="s">
        <v>5</v>
      </c>
      <c r="D38" s="3">
        <v>2.76</v>
      </c>
      <c r="E38" s="11">
        <f>D38*F26*G26</f>
        <v>13597.415999999999</v>
      </c>
    </row>
    <row r="39" spans="1:5" ht="15.75" thickBot="1" x14ac:dyDescent="0.3">
      <c r="A39" s="24" t="s">
        <v>67</v>
      </c>
      <c r="B39" s="25" t="s">
        <v>42</v>
      </c>
      <c r="C39" s="26" t="s">
        <v>5</v>
      </c>
      <c r="D39" s="26">
        <v>2.7</v>
      </c>
      <c r="E39" s="27">
        <f>D39*F26*G26</f>
        <v>13301.820000000002</v>
      </c>
    </row>
    <row r="40" spans="1:5" ht="15.75" thickBot="1" x14ac:dyDescent="0.3">
      <c r="A40" s="24" t="s">
        <v>56</v>
      </c>
      <c r="B40" s="25" t="s">
        <v>57</v>
      </c>
      <c r="C40" s="26" t="s">
        <v>58</v>
      </c>
      <c r="D40" s="26"/>
      <c r="E40" s="27">
        <f>48.53+108.55</f>
        <v>157.07999999999998</v>
      </c>
    </row>
    <row r="41" spans="1:5" ht="30" x14ac:dyDescent="0.25">
      <c r="A41" s="38" t="s">
        <v>65</v>
      </c>
      <c r="B41" s="12" t="s">
        <v>66</v>
      </c>
      <c r="C41" s="30" t="s">
        <v>55</v>
      </c>
      <c r="D41" s="30">
        <v>1</v>
      </c>
      <c r="E41" s="31">
        <f>D41*126.7</f>
        <v>126.7</v>
      </c>
    </row>
    <row r="42" spans="1:5" x14ac:dyDescent="0.25">
      <c r="A42" s="10"/>
      <c r="B42" s="12"/>
      <c r="C42" s="3"/>
      <c r="D42" s="3"/>
      <c r="E42" s="11"/>
    </row>
    <row r="43" spans="1:5" s="19" customFormat="1" ht="14.25" x14ac:dyDescent="0.2">
      <c r="A43" s="15" t="s">
        <v>44</v>
      </c>
      <c r="B43" s="16"/>
      <c r="C43" s="17"/>
      <c r="D43" s="17"/>
      <c r="E43" s="18">
        <f>SUM(E28:E42)</f>
        <v>70537.096000000005</v>
      </c>
    </row>
    <row r="45" spans="1:5" ht="30.75" customHeight="1" x14ac:dyDescent="0.25">
      <c r="A45" s="78" t="s">
        <v>74</v>
      </c>
      <c r="B45" s="78"/>
      <c r="C45" s="78"/>
      <c r="D45" s="78"/>
      <c r="E45" s="78"/>
    </row>
    <row r="46" spans="1:5" ht="30.75" customHeight="1" x14ac:dyDescent="0.25">
      <c r="A46" s="78" t="s">
        <v>23</v>
      </c>
      <c r="B46" s="78"/>
      <c r="C46" s="78"/>
      <c r="D46" s="78"/>
      <c r="E46" s="78"/>
    </row>
    <row r="47" spans="1:5" x14ac:dyDescent="0.25">
      <c r="A47" s="78" t="s">
        <v>22</v>
      </c>
      <c r="B47" s="78"/>
      <c r="C47" s="78"/>
      <c r="D47" s="78"/>
      <c r="E47" s="78"/>
    </row>
    <row r="48" spans="1:5" x14ac:dyDescent="0.25">
      <c r="A48" s="78" t="s">
        <v>61</v>
      </c>
      <c r="B48" s="78"/>
      <c r="C48" s="78"/>
      <c r="D48" s="78"/>
      <c r="E48" s="78"/>
    </row>
    <row r="49" spans="1:5" x14ac:dyDescent="0.25">
      <c r="A49" s="78" t="s">
        <v>20</v>
      </c>
      <c r="B49" s="78"/>
      <c r="C49" s="78"/>
      <c r="D49" s="78"/>
      <c r="E49" s="78"/>
    </row>
    <row r="50" spans="1:5" x14ac:dyDescent="0.25">
      <c r="A50" s="79" t="s">
        <v>6</v>
      </c>
      <c r="B50" s="79"/>
      <c r="C50" s="79"/>
      <c r="D50" s="79"/>
      <c r="E50" s="79"/>
    </row>
    <row r="51" spans="1:5" x14ac:dyDescent="0.25">
      <c r="A51" s="78" t="s">
        <v>20</v>
      </c>
      <c r="B51" s="78"/>
      <c r="C51" s="78"/>
      <c r="D51" s="78"/>
      <c r="E51" s="78"/>
    </row>
    <row r="52" spans="1:5" x14ac:dyDescent="0.25">
      <c r="A52" s="80" t="s">
        <v>59</v>
      </c>
      <c r="B52" s="80"/>
      <c r="C52" s="80"/>
      <c r="D52" s="80"/>
      <c r="E52" s="8"/>
    </row>
    <row r="53" spans="1:5" x14ac:dyDescent="0.25">
      <c r="B53" s="77" t="s">
        <v>21</v>
      </c>
      <c r="C53" s="77"/>
      <c r="D53" s="77"/>
      <c r="E53" s="9" t="s">
        <v>7</v>
      </c>
    </row>
    <row r="54" spans="1:5" x14ac:dyDescent="0.25">
      <c r="A54" s="37"/>
      <c r="B54" s="37"/>
      <c r="C54" s="37"/>
      <c r="D54" s="37"/>
      <c r="E54" s="37"/>
    </row>
    <row r="55" spans="1:5" x14ac:dyDescent="0.25">
      <c r="A55" s="81" t="s">
        <v>63</v>
      </c>
      <c r="B55" s="81"/>
      <c r="C55" s="81"/>
      <c r="D55" s="81"/>
      <c r="E55" s="8"/>
    </row>
    <row r="56" spans="1:5" x14ac:dyDescent="0.25">
      <c r="B56" s="77" t="s">
        <v>21</v>
      </c>
      <c r="C56" s="77"/>
      <c r="D56" s="77"/>
      <c r="E56" s="9" t="s">
        <v>7</v>
      </c>
    </row>
    <row r="60" spans="1:5" x14ac:dyDescent="0.25">
      <c r="A60" s="19" t="s">
        <v>69</v>
      </c>
    </row>
    <row r="61" spans="1:5" x14ac:dyDescent="0.25">
      <c r="A61" s="2" t="s">
        <v>70</v>
      </c>
      <c r="B61" s="39">
        <v>58695.81</v>
      </c>
    </row>
    <row r="62" spans="1:5" ht="15.75" x14ac:dyDescent="0.25">
      <c r="A62" s="40" t="s">
        <v>71</v>
      </c>
      <c r="B62" s="41">
        <v>175337.79</v>
      </c>
    </row>
    <row r="63" spans="1:5" x14ac:dyDescent="0.25">
      <c r="A63" s="2" t="s">
        <v>73</v>
      </c>
      <c r="B63" s="41">
        <f>161564.6+4200</f>
        <v>165764.6</v>
      </c>
    </row>
    <row r="64" spans="1:5" x14ac:dyDescent="0.25">
      <c r="A64" s="42" t="s">
        <v>72</v>
      </c>
      <c r="B64" s="39">
        <f>B61+B63-('1 кв.'!E45+'2 кв.'!E43)</f>
        <v>77703.183999999979</v>
      </c>
    </row>
  </sheetData>
  <mergeCells count="34">
    <mergeCell ref="A52:D52"/>
    <mergeCell ref="B53:D53"/>
    <mergeCell ref="A55:D55"/>
    <mergeCell ref="B56:D56"/>
    <mergeCell ref="A46:E46"/>
    <mergeCell ref="A47:E47"/>
    <mergeCell ref="A48:E48"/>
    <mergeCell ref="A49:E49"/>
    <mergeCell ref="A50:E50"/>
    <mergeCell ref="A51:E51"/>
    <mergeCell ref="A45:E45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BreakPreview" topLeftCell="A23" zoomScaleNormal="100" zoomScaleSheetLayoutView="100" workbookViewId="0">
      <selection activeCell="H46" sqref="H4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9" t="s">
        <v>12</v>
      </c>
      <c r="B1" s="89"/>
      <c r="C1" s="89"/>
      <c r="D1" s="89"/>
      <c r="E1" s="89"/>
    </row>
    <row r="2" spans="1:5" ht="30" customHeight="1" x14ac:dyDescent="0.25">
      <c r="A2" s="87" t="s">
        <v>13</v>
      </c>
      <c r="B2" s="88"/>
      <c r="C2" s="88"/>
      <c r="D2" s="88"/>
      <c r="E2" s="88"/>
    </row>
    <row r="3" spans="1:5" x14ac:dyDescent="0.25">
      <c r="A3" s="43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91" t="s">
        <v>75</v>
      </c>
      <c r="E4" s="91"/>
    </row>
    <row r="5" spans="1:5" x14ac:dyDescent="0.25">
      <c r="A5" s="43"/>
      <c r="B5" s="4"/>
      <c r="C5" s="4"/>
      <c r="D5" s="4"/>
      <c r="E5" s="4"/>
    </row>
    <row r="6" spans="1:5" x14ac:dyDescent="0.25">
      <c r="A6" s="78" t="s">
        <v>0</v>
      </c>
      <c r="B6" s="78"/>
      <c r="C6" s="78"/>
      <c r="D6" s="78"/>
      <c r="E6" s="78"/>
    </row>
    <row r="7" spans="1:5" x14ac:dyDescent="0.25">
      <c r="A7" s="90" t="s">
        <v>45</v>
      </c>
      <c r="B7" s="90"/>
      <c r="C7" s="90"/>
      <c r="D7" s="90"/>
      <c r="E7" s="90"/>
    </row>
    <row r="8" spans="1:5" x14ac:dyDescent="0.25">
      <c r="A8" s="86" t="s">
        <v>1</v>
      </c>
      <c r="B8" s="86"/>
      <c r="C8" s="86"/>
      <c r="D8" s="86"/>
      <c r="E8" s="86"/>
    </row>
    <row r="9" spans="1:5" x14ac:dyDescent="0.25">
      <c r="A9" s="83"/>
      <c r="B9" s="83"/>
      <c r="C9" s="83"/>
      <c r="D9" s="83"/>
      <c r="E9" s="83"/>
    </row>
    <row r="10" spans="1:5" x14ac:dyDescent="0.25">
      <c r="A10" s="78" t="s">
        <v>62</v>
      </c>
      <c r="B10" s="78"/>
      <c r="C10" s="78"/>
      <c r="D10" s="78"/>
      <c r="E10" s="78"/>
    </row>
    <row r="11" spans="1:5" ht="27" customHeight="1" x14ac:dyDescent="0.25">
      <c r="A11" s="84" t="s">
        <v>16</v>
      </c>
      <c r="B11" s="85"/>
      <c r="C11" s="85"/>
      <c r="D11" s="85"/>
      <c r="E11" s="85"/>
    </row>
    <row r="12" spans="1:5" x14ac:dyDescent="0.25">
      <c r="A12" s="83"/>
      <c r="B12" s="83"/>
      <c r="C12" s="83"/>
      <c r="D12" s="83"/>
      <c r="E12" s="83"/>
    </row>
    <row r="13" spans="1:5" ht="30" customHeight="1" x14ac:dyDescent="0.25">
      <c r="A13" s="78" t="s">
        <v>46</v>
      </c>
      <c r="B13" s="78"/>
      <c r="C13" s="78"/>
      <c r="D13" s="78"/>
      <c r="E13" s="78"/>
    </row>
    <row r="14" spans="1:5" x14ac:dyDescent="0.25">
      <c r="A14" s="86" t="s">
        <v>17</v>
      </c>
      <c r="B14" s="83"/>
      <c r="C14" s="83"/>
      <c r="D14" s="83"/>
      <c r="E14" s="83"/>
    </row>
    <row r="15" spans="1:5" x14ac:dyDescent="0.25">
      <c r="A15" s="83"/>
      <c r="B15" s="83"/>
      <c r="C15" s="83"/>
      <c r="D15" s="83"/>
      <c r="E15" s="83"/>
    </row>
    <row r="16" spans="1:5" x14ac:dyDescent="0.25">
      <c r="A16" s="78" t="s">
        <v>40</v>
      </c>
      <c r="B16" s="78"/>
      <c r="C16" s="78"/>
      <c r="D16" s="78"/>
      <c r="E16" s="78"/>
    </row>
    <row r="17" spans="1:7" ht="11.25" customHeight="1" x14ac:dyDescent="0.25">
      <c r="A17" s="86" t="s">
        <v>2</v>
      </c>
      <c r="B17" s="83"/>
      <c r="C17" s="83"/>
      <c r="D17" s="83"/>
      <c r="E17" s="83"/>
    </row>
    <row r="18" spans="1:7" ht="11.25" customHeight="1" x14ac:dyDescent="0.25">
      <c r="A18" s="44"/>
      <c r="B18" s="43"/>
      <c r="C18" s="43"/>
      <c r="D18" s="43"/>
      <c r="E18" s="43"/>
    </row>
    <row r="19" spans="1:7" x14ac:dyDescent="0.25">
      <c r="A19" s="78" t="s">
        <v>41</v>
      </c>
      <c r="B19" s="78"/>
      <c r="C19" s="78"/>
      <c r="D19" s="78"/>
      <c r="E19" s="78"/>
    </row>
    <row r="20" spans="1:7" ht="10.5" customHeight="1" x14ac:dyDescent="0.25">
      <c r="A20" s="86" t="s">
        <v>18</v>
      </c>
      <c r="B20" s="83"/>
      <c r="C20" s="83"/>
      <c r="D20" s="83"/>
      <c r="E20" s="83"/>
    </row>
    <row r="21" spans="1:7" x14ac:dyDescent="0.25">
      <c r="A21" s="83"/>
      <c r="B21" s="83"/>
      <c r="C21" s="83"/>
      <c r="D21" s="83"/>
      <c r="E21" s="83"/>
    </row>
    <row r="22" spans="1:7" ht="30.75" customHeight="1" x14ac:dyDescent="0.25">
      <c r="A22" s="78" t="s">
        <v>19</v>
      </c>
      <c r="B22" s="78"/>
      <c r="C22" s="78"/>
      <c r="D22" s="78"/>
      <c r="E22" s="78"/>
    </row>
    <row r="23" spans="1:7" x14ac:dyDescent="0.25">
      <c r="A23" s="83"/>
      <c r="B23" s="83"/>
      <c r="C23" s="83"/>
      <c r="D23" s="83"/>
      <c r="E23" s="83"/>
    </row>
    <row r="24" spans="1:7" ht="63.75" customHeight="1" x14ac:dyDescent="0.25">
      <c r="A24" s="78" t="s">
        <v>47</v>
      </c>
      <c r="B24" s="78"/>
      <c r="C24" s="78"/>
      <c r="D24" s="78"/>
      <c r="E24" s="78"/>
    </row>
    <row r="25" spans="1:7" ht="33.75" customHeight="1" x14ac:dyDescent="0.25">
      <c r="A25" s="82" t="s">
        <v>48</v>
      </c>
      <c r="B25" s="82"/>
      <c r="C25" s="82"/>
      <c r="D25" s="82"/>
      <c r="E25" s="82"/>
    </row>
    <row r="26" spans="1:7" x14ac:dyDescent="0.25">
      <c r="A26" s="82"/>
      <c r="B26" s="82"/>
      <c r="C26" s="82"/>
      <c r="D26" s="82"/>
      <c r="E26" s="82"/>
      <c r="F26" s="2">
        <v>1642.2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7586.9640000000009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11528.244000000001</v>
      </c>
    </row>
    <row r="30" spans="1:7" ht="38.25" x14ac:dyDescent="0.25">
      <c r="A30" s="10" t="s">
        <v>31</v>
      </c>
      <c r="B30" s="12" t="s">
        <v>68</v>
      </c>
      <c r="C30" s="3" t="s">
        <v>5</v>
      </c>
      <c r="D30" s="3">
        <v>2.0499999999999998</v>
      </c>
      <c r="E30" s="11">
        <f>D30*F26*G26</f>
        <v>10099.529999999999</v>
      </c>
    </row>
    <row r="31" spans="1:7" ht="38.25" x14ac:dyDescent="0.25">
      <c r="A31" s="10" t="s">
        <v>32</v>
      </c>
      <c r="B31" s="12" t="s">
        <v>68</v>
      </c>
      <c r="C31" s="3" t="s">
        <v>5</v>
      </c>
      <c r="D31" s="3">
        <v>1.55</v>
      </c>
      <c r="E31" s="11">
        <f>D31*F26*G26</f>
        <v>7636.2300000000014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3005.2259999999997</v>
      </c>
    </row>
    <row r="33" spans="1:5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738.99</v>
      </c>
    </row>
    <row r="34" spans="1:5" ht="60" x14ac:dyDescent="0.25">
      <c r="A34" s="10" t="s">
        <v>28</v>
      </c>
      <c r="B34" s="12" t="s">
        <v>68</v>
      </c>
      <c r="C34" s="3" t="s">
        <v>5</v>
      </c>
      <c r="D34" s="3">
        <v>0.55000000000000004</v>
      </c>
      <c r="E34" s="11">
        <f>D34*F26*G26</f>
        <v>2709.6300000000006</v>
      </c>
    </row>
    <row r="35" spans="1:5" ht="38.25" x14ac:dyDescent="0.25">
      <c r="A35" s="10" t="s">
        <v>27</v>
      </c>
      <c r="B35" s="12" t="s">
        <v>68</v>
      </c>
      <c r="C35" s="3" t="s">
        <v>5</v>
      </c>
      <c r="D35" s="3">
        <v>0.1</v>
      </c>
      <c r="E35" s="11">
        <f>D35*F26*G26</f>
        <v>492.66000000000008</v>
      </c>
    </row>
    <row r="36" spans="1:5" ht="60" x14ac:dyDescent="0.25">
      <c r="A36" s="10" t="s">
        <v>43</v>
      </c>
      <c r="B36" s="12" t="s">
        <v>36</v>
      </c>
      <c r="C36" s="3" t="s">
        <v>5</v>
      </c>
      <c r="D36" s="3">
        <v>0.51</v>
      </c>
      <c r="E36" s="11">
        <v>0</v>
      </c>
    </row>
    <row r="37" spans="1:5" ht="38.25" x14ac:dyDescent="0.25">
      <c r="A37" s="10" t="s">
        <v>37</v>
      </c>
      <c r="B37" s="12" t="s">
        <v>38</v>
      </c>
      <c r="C37" s="3" t="s">
        <v>5</v>
      </c>
      <c r="D37" s="3">
        <v>0.54</v>
      </c>
      <c r="E37" s="11">
        <v>1133.6099999999999</v>
      </c>
    </row>
    <row r="38" spans="1:5" x14ac:dyDescent="0.25">
      <c r="A38" s="10" t="s">
        <v>29</v>
      </c>
      <c r="B38" s="12" t="s">
        <v>42</v>
      </c>
      <c r="C38" s="3" t="s">
        <v>5</v>
      </c>
      <c r="D38" s="3">
        <v>2.76</v>
      </c>
      <c r="E38" s="11">
        <f>D38*F26*G26</f>
        <v>13597.415999999999</v>
      </c>
    </row>
    <row r="39" spans="1:5" ht="15.75" thickBot="1" x14ac:dyDescent="0.3">
      <c r="A39" s="24" t="s">
        <v>67</v>
      </c>
      <c r="B39" s="25" t="s">
        <v>42</v>
      </c>
      <c r="C39" s="26" t="s">
        <v>5</v>
      </c>
      <c r="D39" s="26">
        <v>2.7</v>
      </c>
      <c r="E39" s="27">
        <f>D39*F26*G26</f>
        <v>13301.820000000002</v>
      </c>
    </row>
    <row r="40" spans="1:5" ht="15.75" thickBot="1" x14ac:dyDescent="0.3">
      <c r="A40" s="24" t="s">
        <v>56</v>
      </c>
      <c r="B40" s="25" t="s">
        <v>76</v>
      </c>
      <c r="C40" s="26" t="s">
        <v>58</v>
      </c>
      <c r="D40" s="26"/>
      <c r="E40" s="27">
        <v>134031.21</v>
      </c>
    </row>
    <row r="41" spans="1:5" x14ac:dyDescent="0.25">
      <c r="A41" s="45" t="s">
        <v>77</v>
      </c>
      <c r="B41" s="12" t="s">
        <v>79</v>
      </c>
      <c r="C41" s="30" t="s">
        <v>55</v>
      </c>
      <c r="D41" s="30">
        <v>1</v>
      </c>
      <c r="E41" s="31">
        <f t="shared" ref="E41:E42" si="0">D41*126.7</f>
        <v>126.7</v>
      </c>
    </row>
    <row r="42" spans="1:5" x14ac:dyDescent="0.25">
      <c r="A42" s="38" t="s">
        <v>78</v>
      </c>
      <c r="B42" s="12" t="s">
        <v>82</v>
      </c>
      <c r="C42" s="30" t="s">
        <v>55</v>
      </c>
      <c r="D42" s="30">
        <v>282.25</v>
      </c>
      <c r="E42" s="31">
        <f t="shared" si="0"/>
        <v>35761.075000000004</v>
      </c>
    </row>
    <row r="43" spans="1:5" x14ac:dyDescent="0.25">
      <c r="A43" s="10"/>
      <c r="B43" s="12"/>
      <c r="C43" s="3"/>
      <c r="D43" s="3"/>
      <c r="E43" s="11"/>
    </row>
    <row r="44" spans="1:5" s="19" customFormat="1" ht="14.25" x14ac:dyDescent="0.2">
      <c r="A44" s="15" t="s">
        <v>44</v>
      </c>
      <c r="B44" s="16"/>
      <c r="C44" s="17"/>
      <c r="D44" s="17"/>
      <c r="E44" s="18">
        <f>SUM(E28:E43)</f>
        <v>241749.30500000002</v>
      </c>
    </row>
    <row r="46" spans="1:5" ht="29.25" customHeight="1" x14ac:dyDescent="0.25">
      <c r="A46" s="78" t="s">
        <v>83</v>
      </c>
      <c r="B46" s="78"/>
      <c r="C46" s="78"/>
      <c r="D46" s="78"/>
      <c r="E46" s="78"/>
    </row>
    <row r="47" spans="1:5" ht="29.25" customHeight="1" x14ac:dyDescent="0.25">
      <c r="A47" s="78" t="s">
        <v>23</v>
      </c>
      <c r="B47" s="78"/>
      <c r="C47" s="78"/>
      <c r="D47" s="78"/>
      <c r="E47" s="78"/>
    </row>
    <row r="48" spans="1:5" x14ac:dyDescent="0.25">
      <c r="A48" s="78" t="s">
        <v>22</v>
      </c>
      <c r="B48" s="78"/>
      <c r="C48" s="78"/>
      <c r="D48" s="78"/>
      <c r="E48" s="78"/>
    </row>
    <row r="49" spans="1:5" ht="29.25" customHeight="1" x14ac:dyDescent="0.25">
      <c r="A49" s="78" t="s">
        <v>61</v>
      </c>
      <c r="B49" s="78"/>
      <c r="C49" s="78"/>
      <c r="D49" s="78"/>
      <c r="E49" s="78"/>
    </row>
    <row r="50" spans="1:5" x14ac:dyDescent="0.25">
      <c r="A50" s="78" t="s">
        <v>20</v>
      </c>
      <c r="B50" s="78"/>
      <c r="C50" s="78"/>
      <c r="D50" s="78"/>
      <c r="E50" s="78"/>
    </row>
    <row r="51" spans="1:5" x14ac:dyDescent="0.25">
      <c r="A51" s="79" t="s">
        <v>6</v>
      </c>
      <c r="B51" s="79"/>
      <c r="C51" s="79"/>
      <c r="D51" s="79"/>
      <c r="E51" s="79"/>
    </row>
    <row r="52" spans="1:5" x14ac:dyDescent="0.25">
      <c r="A52" s="78" t="s">
        <v>20</v>
      </c>
      <c r="B52" s="78"/>
      <c r="C52" s="78"/>
      <c r="D52" s="78"/>
      <c r="E52" s="78"/>
    </row>
    <row r="53" spans="1:5" x14ac:dyDescent="0.25">
      <c r="A53" s="80" t="s">
        <v>59</v>
      </c>
      <c r="B53" s="80"/>
      <c r="C53" s="80"/>
      <c r="D53" s="80"/>
      <c r="E53" s="8"/>
    </row>
    <row r="54" spans="1:5" x14ac:dyDescent="0.25">
      <c r="B54" s="77" t="s">
        <v>21</v>
      </c>
      <c r="C54" s="77"/>
      <c r="D54" s="77"/>
      <c r="E54" s="9" t="s">
        <v>7</v>
      </c>
    </row>
    <row r="55" spans="1:5" x14ac:dyDescent="0.25">
      <c r="A55" s="44"/>
      <c r="B55" s="44"/>
      <c r="C55" s="44"/>
      <c r="D55" s="44"/>
      <c r="E55" s="44"/>
    </row>
    <row r="56" spans="1:5" x14ac:dyDescent="0.25">
      <c r="A56" s="81" t="s">
        <v>63</v>
      </c>
      <c r="B56" s="81"/>
      <c r="C56" s="81"/>
      <c r="D56" s="81"/>
      <c r="E56" s="8"/>
    </row>
    <row r="57" spans="1:5" x14ac:dyDescent="0.25">
      <c r="B57" s="77" t="s">
        <v>21</v>
      </c>
      <c r="C57" s="77"/>
      <c r="D57" s="77"/>
      <c r="E57" s="9" t="s">
        <v>7</v>
      </c>
    </row>
    <row r="61" spans="1:5" x14ac:dyDescent="0.25">
      <c r="A61" s="19" t="s">
        <v>69</v>
      </c>
    </row>
    <row r="62" spans="1:5" x14ac:dyDescent="0.25">
      <c r="A62" s="2" t="s">
        <v>70</v>
      </c>
      <c r="B62" s="46">
        <v>58695.81</v>
      </c>
    </row>
    <row r="63" spans="1:5" ht="15.75" x14ac:dyDescent="0.25">
      <c r="A63" s="40" t="s">
        <v>71</v>
      </c>
      <c r="B63" s="48">
        <v>266775.57</v>
      </c>
    </row>
    <row r="64" spans="1:5" x14ac:dyDescent="0.25">
      <c r="A64" s="2" t="s">
        <v>81</v>
      </c>
      <c r="B64" s="48">
        <v>254848.29</v>
      </c>
    </row>
    <row r="65" spans="1:2" x14ac:dyDescent="0.25">
      <c r="A65" s="2" t="s">
        <v>80</v>
      </c>
      <c r="B65" s="48">
        <v>2100</v>
      </c>
    </row>
    <row r="66" spans="1:2" x14ac:dyDescent="0.25">
      <c r="A66" s="42" t="s">
        <v>72</v>
      </c>
      <c r="B66" s="47">
        <f>B62+B64+B65-('1 кв.'!E45+'2 кв.'!E43+'3 кв.'!E44)</f>
        <v>-72862.431000000099</v>
      </c>
    </row>
  </sheetData>
  <mergeCells count="34">
    <mergeCell ref="A53:D53"/>
    <mergeCell ref="B54:D54"/>
    <mergeCell ref="A56:D56"/>
    <mergeCell ref="B57:D57"/>
    <mergeCell ref="A47:E47"/>
    <mergeCell ref="A48:E48"/>
    <mergeCell ref="A49:E49"/>
    <mergeCell ref="A50:E50"/>
    <mergeCell ref="A51:E51"/>
    <mergeCell ref="A52:E52"/>
    <mergeCell ref="A46:E46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view="pageBreakPreview" topLeftCell="A55" zoomScaleNormal="100" zoomScaleSheetLayoutView="100" workbookViewId="0">
      <selection activeCell="A48" sqref="A48:E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9" t="s">
        <v>12</v>
      </c>
      <c r="B1" s="89"/>
      <c r="C1" s="89"/>
      <c r="D1" s="89"/>
      <c r="E1" s="89"/>
    </row>
    <row r="2" spans="1:5" ht="33" customHeight="1" x14ac:dyDescent="0.25">
      <c r="A2" s="87" t="s">
        <v>13</v>
      </c>
      <c r="B2" s="88"/>
      <c r="C2" s="88"/>
      <c r="D2" s="88"/>
      <c r="E2" s="88"/>
    </row>
    <row r="3" spans="1:5" x14ac:dyDescent="0.25">
      <c r="A3" s="49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91" t="s">
        <v>102</v>
      </c>
      <c r="E4" s="91"/>
    </row>
    <row r="5" spans="1:5" x14ac:dyDescent="0.25">
      <c r="A5" s="49"/>
      <c r="B5" s="4"/>
      <c r="C5" s="4"/>
      <c r="D5" s="4"/>
      <c r="E5" s="4"/>
    </row>
    <row r="6" spans="1:5" x14ac:dyDescent="0.25">
      <c r="A6" s="78" t="s">
        <v>0</v>
      </c>
      <c r="B6" s="78"/>
      <c r="C6" s="78"/>
      <c r="D6" s="78"/>
      <c r="E6" s="78"/>
    </row>
    <row r="7" spans="1:5" x14ac:dyDescent="0.25">
      <c r="A7" s="90" t="s">
        <v>45</v>
      </c>
      <c r="B7" s="90"/>
      <c r="C7" s="90"/>
      <c r="D7" s="90"/>
      <c r="E7" s="90"/>
    </row>
    <row r="8" spans="1:5" x14ac:dyDescent="0.25">
      <c r="A8" s="86" t="s">
        <v>1</v>
      </c>
      <c r="B8" s="86"/>
      <c r="C8" s="86"/>
      <c r="D8" s="86"/>
      <c r="E8" s="86"/>
    </row>
    <row r="9" spans="1:5" x14ac:dyDescent="0.25">
      <c r="A9" s="83"/>
      <c r="B9" s="83"/>
      <c r="C9" s="83"/>
      <c r="D9" s="83"/>
      <c r="E9" s="83"/>
    </row>
    <row r="10" spans="1:5" x14ac:dyDescent="0.25">
      <c r="A10" s="78" t="s">
        <v>62</v>
      </c>
      <c r="B10" s="78"/>
      <c r="C10" s="78"/>
      <c r="D10" s="78"/>
      <c r="E10" s="78"/>
    </row>
    <row r="11" spans="1:5" ht="27" customHeight="1" x14ac:dyDescent="0.25">
      <c r="A11" s="84" t="s">
        <v>16</v>
      </c>
      <c r="B11" s="85"/>
      <c r="C11" s="85"/>
      <c r="D11" s="85"/>
      <c r="E11" s="85"/>
    </row>
    <row r="12" spans="1:5" x14ac:dyDescent="0.25">
      <c r="A12" s="83"/>
      <c r="B12" s="83"/>
      <c r="C12" s="83"/>
      <c r="D12" s="83"/>
      <c r="E12" s="83"/>
    </row>
    <row r="13" spans="1:5" ht="30" customHeight="1" x14ac:dyDescent="0.25">
      <c r="A13" s="78" t="s">
        <v>46</v>
      </c>
      <c r="B13" s="78"/>
      <c r="C13" s="78"/>
      <c r="D13" s="78"/>
      <c r="E13" s="78"/>
    </row>
    <row r="14" spans="1:5" x14ac:dyDescent="0.25">
      <c r="A14" s="86" t="s">
        <v>17</v>
      </c>
      <c r="B14" s="83"/>
      <c r="C14" s="83"/>
      <c r="D14" s="83"/>
      <c r="E14" s="83"/>
    </row>
    <row r="15" spans="1:5" x14ac:dyDescent="0.25">
      <c r="A15" s="83"/>
      <c r="B15" s="83"/>
      <c r="C15" s="83"/>
      <c r="D15" s="83"/>
      <c r="E15" s="83"/>
    </row>
    <row r="16" spans="1:5" x14ac:dyDescent="0.25">
      <c r="A16" s="78" t="s">
        <v>40</v>
      </c>
      <c r="B16" s="78"/>
      <c r="C16" s="78"/>
      <c r="D16" s="78"/>
      <c r="E16" s="78"/>
    </row>
    <row r="17" spans="1:7" ht="11.25" customHeight="1" x14ac:dyDescent="0.25">
      <c r="A17" s="86" t="s">
        <v>2</v>
      </c>
      <c r="B17" s="83"/>
      <c r="C17" s="83"/>
      <c r="D17" s="83"/>
      <c r="E17" s="83"/>
    </row>
    <row r="18" spans="1:7" ht="11.25" customHeight="1" x14ac:dyDescent="0.25">
      <c r="A18" s="50"/>
      <c r="B18" s="49"/>
      <c r="C18" s="49"/>
      <c r="D18" s="49"/>
      <c r="E18" s="49"/>
    </row>
    <row r="19" spans="1:7" x14ac:dyDescent="0.25">
      <c r="A19" s="78" t="s">
        <v>41</v>
      </c>
      <c r="B19" s="78"/>
      <c r="C19" s="78"/>
      <c r="D19" s="78"/>
      <c r="E19" s="78"/>
    </row>
    <row r="20" spans="1:7" ht="10.5" customHeight="1" x14ac:dyDescent="0.25">
      <c r="A20" s="86" t="s">
        <v>18</v>
      </c>
      <c r="B20" s="83"/>
      <c r="C20" s="83"/>
      <c r="D20" s="83"/>
      <c r="E20" s="83"/>
    </row>
    <row r="21" spans="1:7" x14ac:dyDescent="0.25">
      <c r="A21" s="83"/>
      <c r="B21" s="83"/>
      <c r="C21" s="83"/>
      <c r="D21" s="83"/>
      <c r="E21" s="83"/>
    </row>
    <row r="22" spans="1:7" ht="30.75" customHeight="1" x14ac:dyDescent="0.25">
      <c r="A22" s="78" t="s">
        <v>19</v>
      </c>
      <c r="B22" s="78"/>
      <c r="C22" s="78"/>
      <c r="D22" s="78"/>
      <c r="E22" s="78"/>
    </row>
    <row r="23" spans="1:7" x14ac:dyDescent="0.25">
      <c r="A23" s="83"/>
      <c r="B23" s="83"/>
      <c r="C23" s="83"/>
      <c r="D23" s="83"/>
      <c r="E23" s="83"/>
    </row>
    <row r="24" spans="1:7" ht="63.75" customHeight="1" x14ac:dyDescent="0.25">
      <c r="A24" s="78" t="s">
        <v>47</v>
      </c>
      <c r="B24" s="78"/>
      <c r="C24" s="78"/>
      <c r="D24" s="78"/>
      <c r="E24" s="78"/>
    </row>
    <row r="25" spans="1:7" ht="33.75" customHeight="1" x14ac:dyDescent="0.25">
      <c r="A25" s="82" t="s">
        <v>48</v>
      </c>
      <c r="B25" s="82"/>
      <c r="C25" s="82"/>
      <c r="D25" s="82"/>
      <c r="E25" s="82"/>
    </row>
    <row r="26" spans="1:7" x14ac:dyDescent="0.25">
      <c r="A26" s="82"/>
      <c r="B26" s="82"/>
      <c r="C26" s="82"/>
      <c r="D26" s="82"/>
      <c r="E26" s="82"/>
      <c r="F26" s="2">
        <v>1642.2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7586.9640000000009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11528.244000000001</v>
      </c>
    </row>
    <row r="30" spans="1:7" ht="38.25" x14ac:dyDescent="0.25">
      <c r="A30" s="10" t="s">
        <v>31</v>
      </c>
      <c r="B30" s="12" t="s">
        <v>68</v>
      </c>
      <c r="C30" s="3" t="s">
        <v>5</v>
      </c>
      <c r="D30" s="3">
        <v>2.0499999999999998</v>
      </c>
      <c r="E30" s="11">
        <f>D30*F26*G26</f>
        <v>10099.529999999999</v>
      </c>
    </row>
    <row r="31" spans="1:7" ht="38.25" x14ac:dyDescent="0.25">
      <c r="A31" s="10" t="s">
        <v>32</v>
      </c>
      <c r="B31" s="12" t="s">
        <v>68</v>
      </c>
      <c r="C31" s="3" t="s">
        <v>5</v>
      </c>
      <c r="D31" s="3">
        <v>1.55</v>
      </c>
      <c r="E31" s="11">
        <f>D31*F26*G26</f>
        <v>7636.2300000000014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3005.2259999999997</v>
      </c>
    </row>
    <row r="33" spans="1:5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738.99</v>
      </c>
    </row>
    <row r="34" spans="1:5" ht="60" x14ac:dyDescent="0.25">
      <c r="A34" s="10" t="s">
        <v>28</v>
      </c>
      <c r="B34" s="12" t="s">
        <v>68</v>
      </c>
      <c r="C34" s="3" t="s">
        <v>5</v>
      </c>
      <c r="D34" s="3">
        <v>0.55000000000000004</v>
      </c>
      <c r="E34" s="11">
        <f>D34*F26*G26</f>
        <v>2709.6300000000006</v>
      </c>
    </row>
    <row r="35" spans="1:5" ht="38.25" x14ac:dyDescent="0.25">
      <c r="A35" s="10" t="s">
        <v>27</v>
      </c>
      <c r="B35" s="12" t="s">
        <v>68</v>
      </c>
      <c r="C35" s="3" t="s">
        <v>5</v>
      </c>
      <c r="D35" s="3">
        <v>0.1</v>
      </c>
      <c r="E35" s="11">
        <f>D35*F26*G26</f>
        <v>492.66000000000008</v>
      </c>
    </row>
    <row r="36" spans="1:5" ht="60" x14ac:dyDescent="0.25">
      <c r="A36" s="10" t="s">
        <v>43</v>
      </c>
      <c r="B36" s="12" t="s">
        <v>36</v>
      </c>
      <c r="C36" s="3" t="s">
        <v>5</v>
      </c>
      <c r="D36" s="3">
        <v>0.51</v>
      </c>
      <c r="E36" s="11">
        <v>3300</v>
      </c>
    </row>
    <row r="37" spans="1:5" ht="38.25" x14ac:dyDescent="0.25">
      <c r="A37" s="10" t="s">
        <v>37</v>
      </c>
      <c r="B37" s="12" t="s">
        <v>38</v>
      </c>
      <c r="C37" s="3" t="s">
        <v>5</v>
      </c>
      <c r="D37" s="3">
        <v>0.54</v>
      </c>
      <c r="E37" s="11">
        <v>0</v>
      </c>
    </row>
    <row r="38" spans="1:5" x14ac:dyDescent="0.25">
      <c r="A38" s="10" t="s">
        <v>29</v>
      </c>
      <c r="B38" s="12" t="s">
        <v>42</v>
      </c>
      <c r="C38" s="3" t="s">
        <v>5</v>
      </c>
      <c r="D38" s="3">
        <v>2.76</v>
      </c>
      <c r="E38" s="11">
        <f>D38*F26*G26</f>
        <v>13597.415999999999</v>
      </c>
    </row>
    <row r="39" spans="1:5" ht="15.75" thickBot="1" x14ac:dyDescent="0.3">
      <c r="A39" s="24" t="s">
        <v>67</v>
      </c>
      <c r="B39" s="25" t="s">
        <v>42</v>
      </c>
      <c r="C39" s="26" t="s">
        <v>5</v>
      </c>
      <c r="D39" s="26">
        <v>2.7</v>
      </c>
      <c r="E39" s="27">
        <f>D39*F26*G26</f>
        <v>13301.820000000002</v>
      </c>
    </row>
    <row r="40" spans="1:5" ht="15.75" thickBot="1" x14ac:dyDescent="0.3">
      <c r="A40" s="24" t="s">
        <v>56</v>
      </c>
      <c r="B40" s="25" t="s">
        <v>103</v>
      </c>
      <c r="C40" s="26" t="s">
        <v>58</v>
      </c>
      <c r="D40" s="26"/>
      <c r="E40" s="27">
        <v>1198.5999999999999</v>
      </c>
    </row>
    <row r="41" spans="1:5" x14ac:dyDescent="0.25">
      <c r="A41" s="38" t="s">
        <v>104</v>
      </c>
      <c r="B41" s="12" t="s">
        <v>105</v>
      </c>
      <c r="C41" s="30" t="s">
        <v>55</v>
      </c>
      <c r="D41" s="30">
        <v>6</v>
      </c>
      <c r="E41" s="31">
        <f t="shared" ref="E41" si="0">D41*126.7</f>
        <v>760.2</v>
      </c>
    </row>
    <row r="42" spans="1:5" x14ac:dyDescent="0.25">
      <c r="A42" s="10"/>
      <c r="B42" s="12"/>
      <c r="C42" s="3"/>
      <c r="D42" s="3"/>
      <c r="E42" s="11"/>
    </row>
    <row r="43" spans="1:5" s="19" customFormat="1" ht="14.25" x14ac:dyDescent="0.2">
      <c r="A43" s="15" t="s">
        <v>44</v>
      </c>
      <c r="B43" s="16"/>
      <c r="C43" s="17"/>
      <c r="D43" s="17"/>
      <c r="E43" s="18">
        <f>SUM(E28:E42)</f>
        <v>75955.510000000009</v>
      </c>
    </row>
    <row r="45" spans="1:5" ht="30" customHeight="1" x14ac:dyDescent="0.25">
      <c r="A45" s="78" t="s">
        <v>108</v>
      </c>
      <c r="B45" s="78"/>
      <c r="C45" s="78"/>
      <c r="D45" s="78"/>
      <c r="E45" s="78"/>
    </row>
    <row r="46" spans="1:5" ht="30" customHeight="1" x14ac:dyDescent="0.25">
      <c r="A46" s="78" t="s">
        <v>23</v>
      </c>
      <c r="B46" s="78"/>
      <c r="C46" s="78"/>
      <c r="D46" s="78"/>
      <c r="E46" s="78"/>
    </row>
    <row r="47" spans="1:5" x14ac:dyDescent="0.25">
      <c r="A47" s="78" t="s">
        <v>22</v>
      </c>
      <c r="B47" s="78"/>
      <c r="C47" s="78"/>
      <c r="D47" s="78"/>
      <c r="E47" s="78"/>
    </row>
    <row r="48" spans="1:5" ht="30" customHeight="1" x14ac:dyDescent="0.25">
      <c r="A48" s="78" t="s">
        <v>61</v>
      </c>
      <c r="B48" s="78"/>
      <c r="C48" s="78"/>
      <c r="D48" s="78"/>
      <c r="E48" s="78"/>
    </row>
    <row r="49" spans="1:5" x14ac:dyDescent="0.25">
      <c r="A49" s="78" t="s">
        <v>20</v>
      </c>
      <c r="B49" s="78"/>
      <c r="C49" s="78"/>
      <c r="D49" s="78"/>
      <c r="E49" s="78"/>
    </row>
    <row r="50" spans="1:5" x14ac:dyDescent="0.25">
      <c r="A50" s="79" t="s">
        <v>6</v>
      </c>
      <c r="B50" s="79"/>
      <c r="C50" s="79"/>
      <c r="D50" s="79"/>
      <c r="E50" s="79"/>
    </row>
    <row r="51" spans="1:5" x14ac:dyDescent="0.25">
      <c r="A51" s="78" t="s">
        <v>20</v>
      </c>
      <c r="B51" s="78"/>
      <c r="C51" s="78"/>
      <c r="D51" s="78"/>
      <c r="E51" s="78"/>
    </row>
    <row r="52" spans="1:5" x14ac:dyDescent="0.25">
      <c r="A52" s="80" t="s">
        <v>59</v>
      </c>
      <c r="B52" s="80"/>
      <c r="C52" s="80"/>
      <c r="D52" s="80"/>
      <c r="E52" s="8"/>
    </row>
    <row r="53" spans="1:5" x14ac:dyDescent="0.25">
      <c r="B53" s="77" t="s">
        <v>21</v>
      </c>
      <c r="C53" s="77"/>
      <c r="D53" s="77"/>
      <c r="E53" s="9" t="s">
        <v>7</v>
      </c>
    </row>
    <row r="54" spans="1:5" x14ac:dyDescent="0.25">
      <c r="A54" s="50"/>
      <c r="B54" s="50"/>
      <c r="C54" s="50"/>
      <c r="D54" s="50"/>
      <c r="E54" s="50"/>
    </row>
    <row r="55" spans="1:5" x14ac:dyDescent="0.25">
      <c r="A55" s="81" t="s">
        <v>63</v>
      </c>
      <c r="B55" s="81"/>
      <c r="C55" s="81"/>
      <c r="D55" s="81"/>
      <c r="E55" s="8"/>
    </row>
    <row r="56" spans="1:5" x14ac:dyDescent="0.25">
      <c r="B56" s="77" t="s">
        <v>21</v>
      </c>
      <c r="C56" s="77"/>
      <c r="D56" s="77"/>
      <c r="E56" s="9" t="s">
        <v>7</v>
      </c>
    </row>
    <row r="60" spans="1:5" x14ac:dyDescent="0.25">
      <c r="A60" s="19" t="s">
        <v>69</v>
      </c>
    </row>
    <row r="61" spans="1:5" x14ac:dyDescent="0.25">
      <c r="A61" s="2" t="s">
        <v>70</v>
      </c>
      <c r="B61" s="47">
        <v>58695.81</v>
      </c>
    </row>
    <row r="62" spans="1:5" ht="15.75" x14ac:dyDescent="0.25">
      <c r="A62" s="40" t="s">
        <v>71</v>
      </c>
      <c r="B62" s="74">
        <v>358213.35</v>
      </c>
    </row>
    <row r="63" spans="1:5" x14ac:dyDescent="0.25">
      <c r="A63" s="2" t="s">
        <v>81</v>
      </c>
      <c r="B63" s="74">
        <v>352917.7</v>
      </c>
    </row>
    <row r="64" spans="1:5" x14ac:dyDescent="0.25">
      <c r="A64" s="2" t="s">
        <v>80</v>
      </c>
      <c r="B64" s="74">
        <v>2800</v>
      </c>
    </row>
    <row r="65" spans="1:2" x14ac:dyDescent="0.25">
      <c r="A65" s="42" t="s">
        <v>72</v>
      </c>
      <c r="B65" s="47">
        <f>B61+B63+B64-('1 кв.'!E45+'2 кв.'!E43+'3 кв.'!E44+'4 кв.'!E43)</f>
        <v>-50048.531000000075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5:E45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2:D52"/>
    <mergeCell ref="B53:D53"/>
    <mergeCell ref="A55:D55"/>
    <mergeCell ref="B56:D56"/>
    <mergeCell ref="A46:E46"/>
    <mergeCell ref="A47:E47"/>
    <mergeCell ref="A48:E48"/>
    <mergeCell ref="A49:E49"/>
    <mergeCell ref="A50:E50"/>
    <mergeCell ref="A51:E5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view="pageBreakPreview" topLeftCell="A7" zoomScaleNormal="100" zoomScaleSheetLayoutView="100" workbookViewId="0">
      <selection activeCell="C22" sqref="C22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93" t="s">
        <v>84</v>
      </c>
      <c r="B1" s="93"/>
      <c r="C1" s="93"/>
      <c r="D1" s="51"/>
    </row>
    <row r="2" spans="1:4" ht="15.75" x14ac:dyDescent="0.25">
      <c r="A2" s="94" t="s">
        <v>85</v>
      </c>
      <c r="B2" s="94"/>
      <c r="C2" s="94"/>
      <c r="D2" s="40"/>
    </row>
    <row r="3" spans="1:4" ht="15.75" x14ac:dyDescent="0.25">
      <c r="A3" s="94" t="s">
        <v>86</v>
      </c>
      <c r="B3" s="94"/>
      <c r="C3" s="94"/>
      <c r="D3" s="40"/>
    </row>
    <row r="4" spans="1:4" ht="15.75" x14ac:dyDescent="0.25">
      <c r="A4" s="93" t="s">
        <v>101</v>
      </c>
      <c r="B4" s="93"/>
      <c r="C4" s="93"/>
      <c r="D4" s="51"/>
    </row>
    <row r="5" spans="1:4" ht="15.75" x14ac:dyDescent="0.25">
      <c r="A5" s="95"/>
      <c r="B5" s="95"/>
      <c r="C5" s="95"/>
      <c r="D5" s="1"/>
    </row>
    <row r="6" spans="1:4" ht="15.75" x14ac:dyDescent="0.25">
      <c r="A6" s="40"/>
      <c r="B6" s="2" t="s">
        <v>70</v>
      </c>
      <c r="C6" s="52">
        <f>'4 кв.'!B61</f>
        <v>58695.81</v>
      </c>
      <c r="D6" s="53"/>
    </row>
    <row r="7" spans="1:4" ht="15.75" x14ac:dyDescent="0.25">
      <c r="A7" s="54" t="s">
        <v>87</v>
      </c>
      <c r="B7" s="40" t="s">
        <v>71</v>
      </c>
      <c r="C7" s="55">
        <f>'4 кв.'!B62</f>
        <v>358213.35</v>
      </c>
      <c r="D7" s="56"/>
    </row>
    <row r="8" spans="1:4" ht="15.75" x14ac:dyDescent="0.25">
      <c r="A8" s="13"/>
      <c r="B8" s="2" t="s">
        <v>81</v>
      </c>
      <c r="C8" s="55">
        <f>'4 кв.'!B63</f>
        <v>352917.7</v>
      </c>
      <c r="D8" s="56"/>
    </row>
    <row r="9" spans="1:4" ht="15.75" x14ac:dyDescent="0.25">
      <c r="A9" s="13"/>
      <c r="B9" s="2" t="s">
        <v>80</v>
      </c>
      <c r="C9" s="55">
        <f>'4 кв.'!B64</f>
        <v>2800</v>
      </c>
      <c r="D9" s="56"/>
    </row>
    <row r="10" spans="1:4" ht="15.75" x14ac:dyDescent="0.25">
      <c r="A10" s="13"/>
      <c r="B10" s="40" t="s">
        <v>88</v>
      </c>
      <c r="C10" s="57">
        <f>SUM(C8:C9)</f>
        <v>355717.7</v>
      </c>
      <c r="D10" s="53"/>
    </row>
    <row r="11" spans="1:4" ht="15.75" x14ac:dyDescent="0.25">
      <c r="A11" s="1"/>
      <c r="B11" s="92"/>
      <c r="C11" s="92"/>
      <c r="D11" s="56"/>
    </row>
    <row r="12" spans="1:4" ht="15.75" x14ac:dyDescent="0.25">
      <c r="A12" s="58" t="s">
        <v>89</v>
      </c>
      <c r="B12" s="59" t="s">
        <v>56</v>
      </c>
      <c r="C12" s="55">
        <f>'1 кв.'!E43+'2 кв.'!E40+'3 кв.'!E40+'4 кв.'!E40</f>
        <v>135875.51999999999</v>
      </c>
      <c r="D12" s="56"/>
    </row>
    <row r="13" spans="1:4" ht="15.75" x14ac:dyDescent="0.25">
      <c r="A13" s="1"/>
      <c r="B13" s="59" t="s">
        <v>90</v>
      </c>
      <c r="C13" s="55">
        <f>E29+E31</f>
        <v>46840.375</v>
      </c>
      <c r="D13" s="56"/>
    </row>
    <row r="14" spans="1:4" ht="15.75" x14ac:dyDescent="0.25">
      <c r="B14" s="60" t="s">
        <v>4</v>
      </c>
      <c r="C14" s="55">
        <f>'1 кв.'!E28+'2 кв.'!E28+'3 кв.'!E28+'4 кв.'!E28</f>
        <v>32318.495999999999</v>
      </c>
      <c r="D14" s="56"/>
    </row>
    <row r="15" spans="1:4" ht="15.75" x14ac:dyDescent="0.25">
      <c r="A15" s="58"/>
      <c r="B15" s="60" t="s">
        <v>25</v>
      </c>
      <c r="C15" s="55">
        <f>'1 кв.'!E29+'2 кв.'!E29+'3 кв.'!E29+'4 кв.'!E29</f>
        <v>45226.188000000002</v>
      </c>
      <c r="D15" s="56"/>
    </row>
    <row r="16" spans="1:4" ht="15.75" x14ac:dyDescent="0.25">
      <c r="A16" s="58"/>
      <c r="B16" s="60" t="s">
        <v>31</v>
      </c>
      <c r="C16" s="55">
        <f>'1 кв.'!E30+'2 кв.'!E30+'3 кв.'!E30+'4 кв.'!E30</f>
        <v>40201.055999999997</v>
      </c>
      <c r="D16" s="56"/>
    </row>
    <row r="17" spans="1:5" ht="15.75" x14ac:dyDescent="0.25">
      <c r="A17" s="58"/>
      <c r="B17" s="60" t="s">
        <v>32</v>
      </c>
      <c r="C17" s="55">
        <f>'1 кв.'!E31+'2 кв.'!E31+'3 кв.'!E31+'4 кв.'!E31</f>
        <v>30298.590000000004</v>
      </c>
      <c r="D17" s="56"/>
    </row>
    <row r="18" spans="1:5" ht="15.75" x14ac:dyDescent="0.25">
      <c r="A18" s="58"/>
      <c r="B18" s="60" t="s">
        <v>33</v>
      </c>
      <c r="C18" s="55">
        <f>'1 кв.'!E32+'2 кв.'!E32+'3 кв.'!E32+'4 кв.'!E32</f>
        <v>12020.903999999999</v>
      </c>
      <c r="D18" s="56"/>
    </row>
    <row r="19" spans="1:5" ht="15.75" x14ac:dyDescent="0.25">
      <c r="A19" s="58"/>
      <c r="B19" s="60" t="s">
        <v>35</v>
      </c>
      <c r="C19" s="55">
        <f>'1 кв.'!E33+'2 кв.'!E33+'3 кв.'!E33+'4 кв.'!E33</f>
        <v>2955.96</v>
      </c>
      <c r="D19" s="56"/>
    </row>
    <row r="20" spans="1:5" ht="15.75" x14ac:dyDescent="0.25">
      <c r="A20" s="58"/>
      <c r="B20" s="60" t="s">
        <v>91</v>
      </c>
      <c r="C20" s="55">
        <f>'1 кв.'!E34+'2 кв.'!E34+'3 кв.'!E34+'4 кв.'!E34</f>
        <v>10641.456000000002</v>
      </c>
      <c r="D20" s="56"/>
    </row>
    <row r="21" spans="1:5" ht="15.75" x14ac:dyDescent="0.25">
      <c r="A21" s="58"/>
      <c r="B21" s="60" t="s">
        <v>92</v>
      </c>
      <c r="C21" s="55">
        <f>'1 кв.'!E35+'2 кв.'!E35+'3 кв.'!E35+'4 кв.'!E35</f>
        <v>1970.6400000000003</v>
      </c>
      <c r="D21" s="56"/>
    </row>
    <row r="22" spans="1:5" ht="15.75" x14ac:dyDescent="0.25">
      <c r="A22" s="58"/>
      <c r="B22" s="60" t="s">
        <v>93</v>
      </c>
      <c r="C22" s="55">
        <f>'1 кв.'!E36+'2 кв.'!E36+'3 кв.'!E36+'4 кв.'!E36</f>
        <v>4920</v>
      </c>
      <c r="D22" s="56"/>
    </row>
    <row r="23" spans="1:5" ht="15.75" x14ac:dyDescent="0.25">
      <c r="A23" s="58"/>
      <c r="B23" s="60" t="s">
        <v>37</v>
      </c>
      <c r="C23" s="55">
        <f>'1 кв.'!E37+'2 кв.'!E37+'3 кв.'!E37+'4 кв.'!E37</f>
        <v>1133.6099999999999</v>
      </c>
      <c r="D23" s="56"/>
    </row>
    <row r="24" spans="1:5" ht="15.75" x14ac:dyDescent="0.25">
      <c r="A24" s="58"/>
      <c r="B24" s="60" t="s">
        <v>29</v>
      </c>
      <c r="C24" s="55">
        <f>'1 кв.'!E38+'2 кв.'!E38+'3 кв.'!E38+'4 кв.'!E38</f>
        <v>43896.005999999994</v>
      </c>
      <c r="D24" s="56"/>
    </row>
    <row r="25" spans="1:5" ht="15.75" x14ac:dyDescent="0.25">
      <c r="A25" s="58"/>
      <c r="B25" s="60" t="s">
        <v>39</v>
      </c>
      <c r="C25" s="55">
        <f>'1 кв.'!E39+'2 кв.'!E39+'3 кв.'!E39+'4 кв.'!E39</f>
        <v>56163.240000000005</v>
      </c>
      <c r="D25" s="56"/>
    </row>
    <row r="26" spans="1:5" ht="15.75" x14ac:dyDescent="0.25">
      <c r="A26" s="1"/>
      <c r="B26" s="54" t="s">
        <v>94</v>
      </c>
      <c r="C26" s="57">
        <f>SUM(C12:C25)</f>
        <v>464462.04100000003</v>
      </c>
      <c r="D26" s="56"/>
      <c r="E26" s="61"/>
    </row>
    <row r="27" spans="1:5" ht="15.75" x14ac:dyDescent="0.25">
      <c r="A27" s="1"/>
      <c r="B27" s="62" t="s">
        <v>95</v>
      </c>
      <c r="C27" s="57">
        <f>C6+C10-C26</f>
        <v>-50048.531000000017</v>
      </c>
      <c r="D27" s="56"/>
    </row>
    <row r="28" spans="1:5" ht="15.75" x14ac:dyDescent="0.25">
      <c r="A28" s="63"/>
      <c r="B28" s="64" t="s">
        <v>96</v>
      </c>
      <c r="C28" s="65" t="s">
        <v>97</v>
      </c>
      <c r="D28" s="56"/>
      <c r="E28" s="66"/>
    </row>
    <row r="29" spans="1:5" ht="15.75" x14ac:dyDescent="0.25">
      <c r="A29" s="63" t="s">
        <v>52</v>
      </c>
      <c r="B29" s="38" t="s">
        <v>49</v>
      </c>
      <c r="C29" s="63">
        <v>63</v>
      </c>
      <c r="D29" s="56"/>
      <c r="E29" s="66">
        <f>85*118.42</f>
        <v>10065.700000000001</v>
      </c>
    </row>
    <row r="30" spans="1:5" ht="30" x14ac:dyDescent="0.25">
      <c r="A30" s="63" t="s">
        <v>53</v>
      </c>
      <c r="B30" s="38" t="s">
        <v>50</v>
      </c>
      <c r="C30" s="63">
        <v>20</v>
      </c>
      <c r="D30" s="56"/>
      <c r="E30" s="66"/>
    </row>
    <row r="31" spans="1:5" ht="15.75" x14ac:dyDescent="0.25">
      <c r="A31" s="63" t="s">
        <v>54</v>
      </c>
      <c r="B31" s="38" t="s">
        <v>51</v>
      </c>
      <c r="C31" s="63">
        <v>2</v>
      </c>
      <c r="D31" s="56"/>
      <c r="E31" s="66">
        <f>290.25*126.7</f>
        <v>36774.675000000003</v>
      </c>
    </row>
    <row r="32" spans="1:5" ht="15.75" x14ac:dyDescent="0.25">
      <c r="A32" s="63" t="s">
        <v>66</v>
      </c>
      <c r="B32" s="38" t="s">
        <v>65</v>
      </c>
      <c r="C32" s="75">
        <v>1</v>
      </c>
      <c r="D32" s="56"/>
      <c r="E32" s="66"/>
    </row>
    <row r="33" spans="1:5" ht="15.75" x14ac:dyDescent="0.25">
      <c r="A33" s="63" t="s">
        <v>79</v>
      </c>
      <c r="B33" s="38" t="s">
        <v>106</v>
      </c>
      <c r="C33" s="63">
        <v>56</v>
      </c>
      <c r="D33" s="56"/>
      <c r="E33" s="66"/>
    </row>
    <row r="34" spans="1:5" ht="15.75" x14ac:dyDescent="0.25">
      <c r="A34" s="63"/>
      <c r="B34" s="45" t="s">
        <v>77</v>
      </c>
      <c r="C34" s="67">
        <v>1</v>
      </c>
      <c r="D34" s="56"/>
      <c r="E34" s="66"/>
    </row>
    <row r="35" spans="1:5" ht="15.75" x14ac:dyDescent="0.25">
      <c r="A35" s="63" t="s">
        <v>107</v>
      </c>
      <c r="B35" s="38" t="s">
        <v>78</v>
      </c>
      <c r="C35" s="76">
        <v>226.25</v>
      </c>
      <c r="D35" s="56"/>
      <c r="E35" s="66"/>
    </row>
    <row r="36" spans="1:5" ht="15.75" x14ac:dyDescent="0.25">
      <c r="A36" s="63" t="s">
        <v>98</v>
      </c>
      <c r="B36" s="38" t="s">
        <v>104</v>
      </c>
      <c r="C36" s="75">
        <v>6</v>
      </c>
      <c r="D36" s="56"/>
      <c r="E36" s="66"/>
    </row>
    <row r="37" spans="1:5" ht="15.75" x14ac:dyDescent="0.25">
      <c r="A37" s="63"/>
      <c r="B37" s="10"/>
      <c r="C37" s="68"/>
      <c r="D37" s="56"/>
    </row>
    <row r="38" spans="1:5" s="73" customFormat="1" ht="15.75" x14ac:dyDescent="0.25">
      <c r="A38" s="69"/>
      <c r="B38" s="70" t="s">
        <v>99</v>
      </c>
      <c r="C38" s="71">
        <f>SUM(C29:C37)</f>
        <v>375.25</v>
      </c>
      <c r="D38" s="72"/>
    </row>
    <row r="39" spans="1:5" ht="15.75" x14ac:dyDescent="0.25">
      <c r="A39" s="1"/>
      <c r="B39" s="54"/>
      <c r="C39" s="54"/>
      <c r="D39" s="56"/>
    </row>
    <row r="40" spans="1:5" ht="15.75" x14ac:dyDescent="0.25">
      <c r="A40" s="54" t="s">
        <v>100</v>
      </c>
      <c r="C40" s="54"/>
      <c r="D40" s="56"/>
    </row>
    <row r="41" spans="1:5" ht="15.75" x14ac:dyDescent="0.25">
      <c r="A41" s="1"/>
      <c r="B41" s="54"/>
      <c r="C41" s="54"/>
      <c r="D41" s="56"/>
    </row>
    <row r="42" spans="1:5" ht="15.75" x14ac:dyDescent="0.25">
      <c r="A42" s="1"/>
      <c r="B42" s="54"/>
      <c r="C42" s="54"/>
      <c r="D42" s="56"/>
    </row>
    <row r="43" spans="1:5" ht="15.75" x14ac:dyDescent="0.25">
      <c r="A43" s="1"/>
      <c r="B43" s="54"/>
      <c r="C43" s="54"/>
      <c r="D43" s="56"/>
    </row>
    <row r="44" spans="1:5" ht="15.75" x14ac:dyDescent="0.25">
      <c r="A44" s="1"/>
      <c r="B44" s="54"/>
      <c r="C44" s="54"/>
      <c r="D44" s="56"/>
    </row>
    <row r="45" spans="1:5" ht="15.75" x14ac:dyDescent="0.25">
      <c r="A45" s="1"/>
      <c r="B45" s="54"/>
      <c r="C45" s="54"/>
      <c r="D45" s="56"/>
    </row>
    <row r="46" spans="1:5" ht="15.75" x14ac:dyDescent="0.25">
      <c r="A46" s="1"/>
      <c r="B46" s="54"/>
      <c r="C46" s="54"/>
      <c r="D46" s="56"/>
    </row>
    <row r="47" spans="1:5" ht="15.75" x14ac:dyDescent="0.25">
      <c r="A47" s="1"/>
      <c r="B47" s="54"/>
      <c r="C47" s="54"/>
      <c r="D47" s="56"/>
    </row>
    <row r="48" spans="1:5" ht="15.75" x14ac:dyDescent="0.25">
      <c r="A48" s="1"/>
      <c r="B48" s="54"/>
      <c r="C48" s="54"/>
      <c r="D48" s="56"/>
    </row>
    <row r="49" spans="1:4" ht="15.75" x14ac:dyDescent="0.25">
      <c r="A49" s="1"/>
      <c r="B49" s="54"/>
      <c r="C49" s="54"/>
      <c r="D49" s="56"/>
    </row>
    <row r="50" spans="1:4" ht="15.75" x14ac:dyDescent="0.25">
      <c r="A50" s="1"/>
      <c r="B50" s="54"/>
      <c r="C50" s="54"/>
      <c r="D50" s="56"/>
    </row>
    <row r="51" spans="1:4" ht="15.75" x14ac:dyDescent="0.25">
      <c r="A51" s="1"/>
      <c r="B51" s="54"/>
      <c r="C51" s="54"/>
      <c r="D51" s="56"/>
    </row>
    <row r="52" spans="1:4" ht="15.75" x14ac:dyDescent="0.25">
      <c r="A52" s="1"/>
      <c r="B52" s="54"/>
      <c r="C52" s="54"/>
      <c r="D52" s="56"/>
    </row>
  </sheetData>
  <mergeCells count="6">
    <mergeCell ref="B11:C11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годовой 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2017-01-31T12:08:36Z</dcterms:modified>
</cp:coreProperties>
</file>