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кв.'!$A$94</definedName>
    <definedName name="_edn2" localSheetId="0">'1 кв.'!$A$96</definedName>
    <definedName name="_edn3" localSheetId="0">'1 кв.'!$A$97</definedName>
    <definedName name="_edn4" localSheetId="0">'1 кв.'!$A$98</definedName>
    <definedName name="_ednref1" localSheetId="0">'1 кв.'!#REF!</definedName>
    <definedName name="_ednref2" localSheetId="0">'1 кв.'!$A$67</definedName>
    <definedName name="_ednref3" localSheetId="0">'1 кв.'!$D$66</definedName>
    <definedName name="_ednref4" localSheetId="0">'1 кв.'!$D$67</definedName>
    <definedName name="_xlnm.Print_Area" localSheetId="0">'1 кв.'!$A$1:$E$65</definedName>
    <definedName name="_xlnm.Print_Area" localSheetId="1">'2 кв.'!$A$1:$E$74</definedName>
    <definedName name="_xlnm.Print_Area" localSheetId="2">'3 кв.'!$A$1:$E$73</definedName>
    <definedName name="_xlnm.Print_Area" localSheetId="3">'4 кв.'!$A$1:$E$71</definedName>
    <definedName name="_xlnm.Print_Area" localSheetId="4">'годовой отчет'!$A$1:$C$70</definedName>
  </definedNames>
  <calcPr calcId="145621"/>
</workbook>
</file>

<file path=xl/calcChain.xml><?xml version="1.0" encoding="utf-8"?>
<calcChain xmlns="http://schemas.openxmlformats.org/spreadsheetml/2006/main">
  <c r="C9" i="5" l="1"/>
  <c r="C10" i="5"/>
  <c r="C11" i="5" s="1"/>
  <c r="C8" i="5"/>
  <c r="C7" i="5"/>
  <c r="C6" i="5"/>
  <c r="C16" i="5"/>
  <c r="C17" i="5"/>
  <c r="C18" i="5"/>
  <c r="C19" i="5"/>
  <c r="C20" i="5"/>
  <c r="C21" i="5"/>
  <c r="C22" i="5"/>
  <c r="C23" i="5"/>
  <c r="C24" i="5"/>
  <c r="C25" i="5"/>
  <c r="C26" i="5"/>
  <c r="C15" i="5"/>
  <c r="E34" i="5"/>
  <c r="E31" i="5"/>
  <c r="C13" i="5"/>
  <c r="E49" i="4"/>
  <c r="E47" i="4"/>
  <c r="E46" i="4"/>
  <c r="E45" i="4"/>
  <c r="E44" i="4"/>
  <c r="E43" i="4"/>
  <c r="E42" i="4"/>
  <c r="E41" i="4"/>
  <c r="E38" i="4"/>
  <c r="E32" i="4"/>
  <c r="E28" i="4"/>
  <c r="F26" i="4"/>
  <c r="E39" i="4" s="1"/>
  <c r="C68" i="5"/>
  <c r="C14" i="5" l="1"/>
  <c r="C27" i="5" s="1"/>
  <c r="E30" i="4"/>
  <c r="E34" i="4"/>
  <c r="E29" i="4"/>
  <c r="E31" i="4"/>
  <c r="E33" i="4"/>
  <c r="E35" i="4"/>
  <c r="E51" i="3"/>
  <c r="C28" i="5" l="1"/>
  <c r="B73" i="2"/>
  <c r="E49" i="3" l="1"/>
  <c r="E48" i="3"/>
  <c r="E45" i="3"/>
  <c r="E44" i="3"/>
  <c r="E42" i="3"/>
  <c r="E47" i="3" l="1"/>
  <c r="E46" i="3"/>
  <c r="E43" i="3"/>
  <c r="E41" i="3"/>
  <c r="F26" i="3"/>
  <c r="E39" i="3" s="1"/>
  <c r="E28" i="3" l="1"/>
  <c r="E29" i="3"/>
  <c r="E30" i="3"/>
  <c r="E31" i="3"/>
  <c r="E32" i="3"/>
  <c r="E33" i="3"/>
  <c r="E34" i="3"/>
  <c r="E35" i="3"/>
  <c r="E38" i="3"/>
  <c r="E54" i="2"/>
  <c r="B71" i="4" s="1"/>
  <c r="E29" i="1"/>
  <c r="E29" i="2"/>
  <c r="G29" i="2"/>
  <c r="G30" i="2"/>
  <c r="G31" i="2"/>
  <c r="G32" i="2"/>
  <c r="G33" i="2"/>
  <c r="G34" i="2"/>
  <c r="G35" i="2"/>
  <c r="G36" i="2"/>
  <c r="G37" i="2"/>
  <c r="G38" i="2"/>
  <c r="G39" i="2"/>
  <c r="G28" i="2"/>
  <c r="G40" i="2"/>
  <c r="E40" i="2"/>
  <c r="B73" i="3" l="1"/>
  <c r="E47" i="2"/>
  <c r="E51" i="2"/>
  <c r="E42" i="2"/>
  <c r="E43" i="2"/>
  <c r="E44" i="2"/>
  <c r="E45" i="2"/>
  <c r="E46" i="2"/>
  <c r="E48" i="2"/>
  <c r="E49" i="2"/>
  <c r="E50" i="2"/>
  <c r="E41" i="2"/>
  <c r="F26" i="2"/>
  <c r="E39" i="2" s="1"/>
  <c r="E32" i="2" l="1"/>
  <c r="E28" i="2"/>
  <c r="E38" i="2"/>
  <c r="E30" i="2"/>
  <c r="E34" i="2"/>
  <c r="E31" i="2"/>
  <c r="E33" i="2"/>
  <c r="E35" i="2"/>
  <c r="E52" i="1"/>
  <c r="E49" i="1"/>
  <c r="E48" i="1"/>
  <c r="E47" i="1"/>
  <c r="E46" i="1"/>
  <c r="E45" i="1"/>
  <c r="E44" i="1"/>
  <c r="E43" i="1"/>
  <c r="E42" i="1"/>
  <c r="E41" i="1"/>
  <c r="E40" i="1"/>
  <c r="B74" i="2" l="1"/>
  <c r="F26" i="1"/>
  <c r="E39" i="1" l="1"/>
  <c r="E38" i="1"/>
  <c r="E34" i="1"/>
  <c r="E33" i="1"/>
  <c r="E32" i="1" l="1"/>
  <c r="E31" i="1"/>
  <c r="E30" i="1"/>
  <c r="E35" i="1" l="1"/>
  <c r="E28" i="1"/>
</calcChain>
</file>

<file path=xl/sharedStrings.xml><?xml version="1.0" encoding="utf-8"?>
<sst xmlns="http://schemas.openxmlformats.org/spreadsheetml/2006/main" count="517" uniqueCount="150">
  <si>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</si>
  <si>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</si>
  <si>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</si>
  <si>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</si>
  <si>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</si>
  <si>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</si>
  <si>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</si>
  <si>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</si>
  <si>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</si>
  <si>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</si>
  <si>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</si>
  <si>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</si>
  <si>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</si>
  <si>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</si>
  <si>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</si>
  <si>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</si>
  <si>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</si>
  <si>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</si>
  <si>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</si>
  <si>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</si>
  <si>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</si>
  <si>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</si>
  <si>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</si>
  <si>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</si>
  <si>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</si>
  <si>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</si>
  <si>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</si>
  <si>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</si>
  <si>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</si>
  <si>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</si>
  <si>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</si>
  <si>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</si>
  <si>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</si>
  <si>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</si>
  <si>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</si>
  <si>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</si>
  <si>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</si>
  <si>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</si>
  <si>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</si>
  <si>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</si>
  <si>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</si>
  <si>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</si>
  <si>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</si>
  <si>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</si>
  <si>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</si>
  <si>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Правды, д. 10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</si>
  <si>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</si>
  <si>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</si>
  <si>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</si>
  <si>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Сергиенко Валентины Михайловны </t>
    </r>
  </si>
  <si>
    <t>Зачистка и побелка откосов  5,6 под. (кв.5)</t>
  </si>
  <si>
    <t>Шпаклевка окон (кв.5)</t>
  </si>
  <si>
    <t>Уборка подвальных помещений (кв.5)</t>
  </si>
  <si>
    <t>Профилактика кодового замка, регулировка доводчика 4 под (кв.53)</t>
  </si>
  <si>
    <t>Размывка побелка потолков 1 под. Уборка мусора в подвальном помещении (кв.5)</t>
  </si>
  <si>
    <t>Спуск воздуха с п/сушит.</t>
  </si>
  <si>
    <t xml:space="preserve">Осмотр системы отопления </t>
  </si>
  <si>
    <t xml:space="preserve">Проверка давления в системе ГВС </t>
  </si>
  <si>
    <t xml:space="preserve">Изготовлние чистилок для ног </t>
  </si>
  <si>
    <t>Ремонт чистилки для ног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</si>
  <si>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</si>
  <si>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</si>
  <si>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</si>
  <si>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</si>
  <si>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</si>
  <si>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</si>
  <si>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</si>
  <si>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</si>
  <si>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Сергиенко В.М.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</si>
  <si>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семь тысяч шестьсот тридцать три ( прописью) рубля 23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</si>
  <si>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</si>
  <si>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</si>
  <si>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Изготовление малых форм (карусель, песочница, рукоход,горка)</t>
  </si>
  <si>
    <t>Изготовление зонтика на песочницу</t>
  </si>
  <si>
    <t>Покраска карусели на дет.площ.</t>
  </si>
  <si>
    <t>Установка песочнецы</t>
  </si>
  <si>
    <t>Заделка, покраска швов, штукатурка дверных откосов (кв.5)</t>
  </si>
  <si>
    <t xml:space="preserve">Изготовление отливов на козырьки над подъездами </t>
  </si>
  <si>
    <t>Изготовление столешницы для стола и 2 лавочек</t>
  </si>
  <si>
    <t>Установка малых форм на дет.площадке (кв.5,28)</t>
  </si>
  <si>
    <t>Покраска урн, ковровыбивалки (кв.5)</t>
  </si>
  <si>
    <t>Регулировка доводчика (кв.53)</t>
  </si>
  <si>
    <t>Ремонт козырьков (кв.5)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</si>
  <si>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</si>
  <si>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</si>
  <si>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</si>
  <si>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</si>
  <si>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</si>
  <si>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</si>
  <si>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</si>
  <si>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</si>
  <si>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</si>
  <si>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</si>
  <si>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</si>
  <si>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именуемый в дальнейшем "Заказчик", в лице  </t>
    </r>
    <r>
      <rPr>
        <b/>
        <u/>
        <sz val="10.5"/>
        <color theme="1"/>
        <rFont val="Times New Roman"/>
        <family val="1"/>
        <charset val="204"/>
      </rPr>
      <t xml:space="preserve">Сергиенко Валентины Михайловны </t>
    </r>
  </si>
  <si>
    <r>
      <t xml:space="preserve">являющегося собственником квартиры </t>
    </r>
    <r>
      <rPr>
        <u/>
        <sz val="10.5"/>
        <color theme="1"/>
        <rFont val="Times New Roman"/>
        <family val="1"/>
        <charset val="204"/>
      </rPr>
      <t xml:space="preserve">№5, </t>
    </r>
    <r>
      <rPr>
        <sz val="10.5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.5"/>
        <color theme="1"/>
        <rFont val="Times New Roman"/>
        <family val="1"/>
        <charset val="204"/>
      </rPr>
      <t>протокола общего собрания собственников №33 от 27.04.2015 г.</t>
    </r>
  </si>
  <si>
    <r>
      <t xml:space="preserve">с одной стороны, и </t>
    </r>
    <r>
      <rPr>
        <b/>
        <u/>
        <sz val="10.5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</si>
  <si>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.5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</si>
  <si>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.5"/>
        <color theme="1"/>
        <rFont val="Times New Roman"/>
        <family val="1"/>
        <charset val="204"/>
      </rPr>
      <t xml:space="preserve">устава </t>
    </r>
    <r>
      <rPr>
        <sz val="10.5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</si>
  <si>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.5"/>
        <color theme="1"/>
        <rFont val="Times New Roman"/>
        <family val="1"/>
        <charset val="204"/>
      </rPr>
      <t>№32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</si>
  <si>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.5"/>
        <color theme="1"/>
        <rFont val="Times New Roman"/>
        <family val="1"/>
        <charset val="204"/>
      </rPr>
      <t xml:space="preserve"> №10</t>
    </r>
    <r>
      <rPr>
        <sz val="10.5"/>
        <color theme="1"/>
        <rFont val="Times New Roman"/>
        <family val="1"/>
        <charset val="204"/>
      </rPr>
      <t>, расположенном по адресу:</t>
    </r>
    <r>
      <rPr>
        <u/>
        <sz val="10.5"/>
        <color theme="1"/>
        <rFont val="Times New Roman"/>
        <family val="1"/>
        <charset val="204"/>
      </rPr>
      <t xml:space="preserve"> г. Россошь, ул. Правды</t>
    </r>
  </si>
  <si>
    <r>
      <t xml:space="preserve">           2. Всего за период с</t>
    </r>
    <r>
      <rPr>
        <u/>
        <sz val="10.5"/>
        <color theme="1"/>
        <rFont val="Times New Roman"/>
        <family val="1"/>
        <charset val="204"/>
      </rPr>
      <t xml:space="preserve"> "01" 04 2016 г</t>
    </r>
    <r>
      <rPr>
        <sz val="10.5"/>
        <color theme="1"/>
        <rFont val="Times New Roman"/>
        <family val="1"/>
        <charset val="204"/>
      </rPr>
      <t>. по "</t>
    </r>
    <r>
      <rPr>
        <u/>
        <sz val="10.5"/>
        <color theme="1"/>
        <rFont val="Times New Roman"/>
        <family val="1"/>
        <charset val="204"/>
      </rPr>
      <t>30" 06 2016 г.</t>
    </r>
    <r>
      <rPr>
        <sz val="10.5"/>
        <color theme="1"/>
        <rFont val="Times New Roman"/>
        <family val="1"/>
        <charset val="204"/>
      </rPr>
      <t xml:space="preserve"> выполнено работ (оказано услуг) на общую сумму двести пятьдесят шесть тысяч семьсот семьдесят три (прописью) рубля 10 копеек.</t>
    </r>
  </si>
  <si>
    <r>
      <t xml:space="preserve">Исполнитель - </t>
    </r>
    <r>
      <rPr>
        <b/>
        <sz val="10.5"/>
        <color theme="1"/>
        <rFont val="Times New Roman"/>
        <family val="1"/>
        <charset val="204"/>
      </rPr>
      <t>ООО ЖКХ "Локомотив", в лице директора Шевченко Г.А.</t>
    </r>
  </si>
  <si>
    <t>"30" 09  2016 г.</t>
  </si>
  <si>
    <t>3 квартал</t>
  </si>
  <si>
    <t xml:space="preserve">Установка карусели </t>
  </si>
  <si>
    <t xml:space="preserve">Сварка, монтаж ограждений дет. Площадки </t>
  </si>
  <si>
    <t>Установка опор ограждения дет.площадки (кв.9)</t>
  </si>
  <si>
    <t>Покраска ограждений дет. Площадки (кв.9)</t>
  </si>
  <si>
    <t>Подготовка и покраска входных и подвальных дверей (кв.5)</t>
  </si>
  <si>
    <t>Перекрытие, слив стояков (кв.3)</t>
  </si>
  <si>
    <t>Обследование кровли на протекание (кв.89)</t>
  </si>
  <si>
    <t>Проверка технического состояния вент.каналов (кв.5)</t>
  </si>
  <si>
    <t>Сборка и регулировка доводчика 4 под.</t>
  </si>
  <si>
    <t>июль</t>
  </si>
  <si>
    <t>август</t>
  </si>
  <si>
    <t>сентябрь</t>
  </si>
  <si>
    <t>интернет</t>
  </si>
  <si>
    <t xml:space="preserve">не жилые помещения </t>
  </si>
  <si>
    <r>
      <t xml:space="preserve">           2. Всего за период с</t>
    </r>
    <r>
      <rPr>
        <u/>
        <sz val="10.5"/>
        <color theme="1"/>
        <rFont val="Times New Roman"/>
        <family val="1"/>
        <charset val="204"/>
      </rPr>
      <t xml:space="preserve"> "01" 07 2016 г</t>
    </r>
    <r>
      <rPr>
        <sz val="10.5"/>
        <color theme="1"/>
        <rFont val="Times New Roman"/>
        <family val="1"/>
        <charset val="204"/>
      </rPr>
      <t>. по "</t>
    </r>
    <r>
      <rPr>
        <u/>
        <sz val="10.5"/>
        <color theme="1"/>
        <rFont val="Times New Roman"/>
        <family val="1"/>
        <charset val="204"/>
      </rPr>
      <t>30" 09 2016 г.</t>
    </r>
    <r>
      <rPr>
        <sz val="10.5"/>
        <color theme="1"/>
        <rFont val="Times New Roman"/>
        <family val="1"/>
        <charset val="204"/>
      </rPr>
      <t xml:space="preserve"> выполнено работ (оказано услуг) на общую сумму двести восемь тысяч пятьсот восемьдесят два рубля 59 копеек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</si>
  <si>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</si>
  <si>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</si>
  <si>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</si>
  <si>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</si>
  <si>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</si>
  <si>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</si>
  <si>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</si>
  <si>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</si>
  <si>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</si>
  <si>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</si>
  <si>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</si>
  <si>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</si>
  <si>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</si>
  <si>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</si>
  <si>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</si>
  <si>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ноябрь</t>
  </si>
  <si>
    <t>декабрь</t>
  </si>
  <si>
    <t>ИТОГО</t>
  </si>
  <si>
    <t>Составил: инженер ПТО ____________________ Филиппенко Ю.А.</t>
  </si>
  <si>
    <t>по ж.д. ул. Правды, 10</t>
  </si>
  <si>
    <t>"31" 12  2016 г.</t>
  </si>
  <si>
    <t>4 квартал</t>
  </si>
  <si>
    <t>установка отлетных планок 5шт, ремонт кодового замка</t>
  </si>
  <si>
    <t>заделка отверстия в цоколе</t>
  </si>
  <si>
    <t>изготовление и установка чистилок для ног 4шт</t>
  </si>
  <si>
    <t>засыпка ямы во дворе песком</t>
  </si>
  <si>
    <t>Замена участка стояка ХВС, ГВС и циркуляции ГВс (кв.14)</t>
  </si>
  <si>
    <t xml:space="preserve">Осмотр квартиры на протекания </t>
  </si>
  <si>
    <t>Регулировка доводчика (кв.5)</t>
  </si>
  <si>
    <r>
      <t xml:space="preserve">           2. Всего за период с</t>
    </r>
    <r>
      <rPr>
        <u/>
        <sz val="10.5"/>
        <color theme="1"/>
        <rFont val="Times New Roman"/>
        <family val="1"/>
        <charset val="204"/>
      </rPr>
      <t xml:space="preserve"> "01" 10 2016 г</t>
    </r>
    <r>
      <rPr>
        <sz val="10.5"/>
        <color theme="1"/>
        <rFont val="Times New Roman"/>
        <family val="1"/>
        <charset val="204"/>
      </rPr>
      <t>. по "</t>
    </r>
    <r>
      <rPr>
        <u/>
        <sz val="10.5"/>
        <color theme="1"/>
        <rFont val="Times New Roman"/>
        <family val="1"/>
        <charset val="204"/>
      </rPr>
      <t>31"12  2016 г.</t>
    </r>
    <r>
      <rPr>
        <sz val="10.5"/>
        <color theme="1"/>
        <rFont val="Times New Roman"/>
        <family val="1"/>
        <charset val="204"/>
      </rPr>
      <t xml:space="preserve"> выполнено работ (оказано услуг) на общую сумму двести шестнадцать тысяч двести тридцать пять рублей, 17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</si>
</sst>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.5"/>
      <color theme="1"/>
      <name val="Times New Roman"/>
      <family val="1"/>
      <charset val="204"/>
    </font>
    <font>
      <b/>
      <u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43" fontId="4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43" fontId="4" fillId="0" borderId="10" xfId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0" xfId="0" applyNumberFormat="1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2" fontId="14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 wrapText="1"/>
    </xf>
    <xf numFmtId="43" fontId="14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3" fontId="14" fillId="0" borderId="10" xfId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15" fillId="0" borderId="0" xfId="0" applyNumberFormat="1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43" fontId="15" fillId="0" borderId="0" xfId="1" applyFont="1"/>
    <xf numFmtId="0" fontId="14" fillId="0" borderId="0" xfId="0" applyFont="1" applyAlignment="1"/>
    <xf numFmtId="43" fontId="14" fillId="0" borderId="0" xfId="1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/>
    <xf numFmtId="0" fontId="3" fillId="0" borderId="0" xfId="0" applyFont="1" applyAlignment="1"/>
    <xf numFmtId="164" fontId="8" fillId="0" borderId="0" xfId="1" applyNumberFormat="1" applyFont="1"/>
    <xf numFmtId="4" fontId="20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4" xfId="0" applyFont="1" applyBorder="1"/>
    <xf numFmtId="0" fontId="12" fillId="0" borderId="4" xfId="0" applyFont="1" applyBorder="1" applyAlignment="1"/>
    <xf numFmtId="0" fontId="12" fillId="0" borderId="4" xfId="0" applyFont="1" applyBorder="1" applyAlignment="1">
      <alignment horizontal="right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/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22" fillId="0" borderId="0" xfId="0" applyFont="1"/>
    <xf numFmtId="0" fontId="14" fillId="3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3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19" zoomScaleNormal="100" zoomScaleSheetLayoutView="100" workbookViewId="0">
      <selection activeCell="E30" sqref="E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111" t="s">
        <v>12</v>
      </c>
      <c r="B1" s="111"/>
      <c r="C1" s="111"/>
      <c r="D1" s="111"/>
      <c r="E1" s="111"/>
    </row>
    <row r="2" spans="1:5" ht="32.25" customHeight="1" x14ac:dyDescent="0.25">
      <c r="A2" s="109" t="s">
        <v>13</v>
      </c>
      <c r="B2" s="110"/>
      <c r="C2" s="110"/>
      <c r="D2" s="110"/>
      <c r="E2" s="11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114" t="s">
        <v>15</v>
      </c>
      <c r="E4" s="11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108" t="s">
        <v>0</v>
      </c>
      <c r="B6" s="108"/>
      <c r="C6" s="108"/>
      <c r="D6" s="108"/>
      <c r="E6" s="108"/>
    </row>
    <row r="7" spans="1:5" x14ac:dyDescent="0.25">
      <c r="A7" s="112" t="s">
        <v>45</v>
      </c>
      <c r="B7" s="112"/>
      <c r="C7" s="112"/>
      <c r="D7" s="112"/>
      <c r="E7" s="112"/>
    </row>
    <row r="8" spans="1:5" x14ac:dyDescent="0.25">
      <c r="A8" s="113" t="s">
        <v>1</v>
      </c>
      <c r="B8" s="113"/>
      <c r="C8" s="113"/>
      <c r="D8" s="113"/>
      <c r="E8" s="113"/>
    </row>
    <row r="9" spans="1:5" ht="7.5" customHeight="1" x14ac:dyDescent="0.25">
      <c r="A9" s="107"/>
      <c r="B9" s="107"/>
      <c r="C9" s="107"/>
      <c r="D9" s="107"/>
      <c r="E9" s="107"/>
    </row>
    <row r="10" spans="1:5" x14ac:dyDescent="0.25">
      <c r="A10" s="108" t="s">
        <v>49</v>
      </c>
      <c r="B10" s="108"/>
      <c r="C10" s="108"/>
      <c r="D10" s="108"/>
      <c r="E10" s="108"/>
    </row>
    <row r="11" spans="1:5" ht="22.5" customHeight="1" x14ac:dyDescent="0.25">
      <c r="A11" s="115" t="s">
        <v>16</v>
      </c>
      <c r="B11" s="116"/>
      <c r="C11" s="116"/>
      <c r="D11" s="116"/>
      <c r="E11" s="116"/>
    </row>
    <row r="12" spans="1:5" ht="9" customHeight="1" x14ac:dyDescent="0.25">
      <c r="A12" s="107"/>
      <c r="B12" s="107"/>
      <c r="C12" s="107"/>
      <c r="D12" s="107"/>
      <c r="E12" s="107"/>
    </row>
    <row r="13" spans="1:5" ht="30.75" customHeight="1" x14ac:dyDescent="0.25">
      <c r="A13" s="108" t="s">
        <v>46</v>
      </c>
      <c r="B13" s="108"/>
      <c r="C13" s="108"/>
      <c r="D13" s="108"/>
      <c r="E13" s="108"/>
    </row>
    <row r="14" spans="1:5" x14ac:dyDescent="0.25">
      <c r="A14" s="113" t="s">
        <v>17</v>
      </c>
      <c r="B14" s="107"/>
      <c r="C14" s="107"/>
      <c r="D14" s="107"/>
      <c r="E14" s="107"/>
    </row>
    <row r="15" spans="1:5" x14ac:dyDescent="0.25">
      <c r="A15" s="107"/>
      <c r="B15" s="107"/>
      <c r="C15" s="107"/>
      <c r="D15" s="107"/>
      <c r="E15" s="107"/>
    </row>
    <row r="16" spans="1:5" x14ac:dyDescent="0.25">
      <c r="A16" s="108" t="s">
        <v>40</v>
      </c>
      <c r="B16" s="108"/>
      <c r="C16" s="108"/>
      <c r="D16" s="108"/>
      <c r="E16" s="108"/>
    </row>
    <row r="17" spans="1:7" ht="11.25" customHeight="1" x14ac:dyDescent="0.25">
      <c r="A17" s="113" t="s">
        <v>2</v>
      </c>
      <c r="B17" s="107"/>
      <c r="C17" s="107"/>
      <c r="D17" s="107"/>
      <c r="E17" s="10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108" t="s">
        <v>41</v>
      </c>
      <c r="B19" s="108"/>
      <c r="C19" s="108"/>
      <c r="D19" s="108"/>
      <c r="E19" s="108"/>
    </row>
    <row r="20" spans="1:7" ht="10.5" customHeight="1" x14ac:dyDescent="0.25">
      <c r="A20" s="113" t="s">
        <v>18</v>
      </c>
      <c r="B20" s="107"/>
      <c r="C20" s="107"/>
      <c r="D20" s="107"/>
      <c r="E20" s="107"/>
    </row>
    <row r="21" spans="1:7" x14ac:dyDescent="0.25">
      <c r="A21" s="107"/>
      <c r="B21" s="107"/>
      <c r="C21" s="107"/>
      <c r="D21" s="107"/>
      <c r="E21" s="107"/>
    </row>
    <row r="22" spans="1:7" ht="30.75" customHeight="1" x14ac:dyDescent="0.25">
      <c r="A22" s="108" t="s">
        <v>19</v>
      </c>
      <c r="B22" s="108"/>
      <c r="C22" s="108"/>
      <c r="D22" s="108"/>
      <c r="E22" s="108"/>
    </row>
    <row r="23" spans="1:7" x14ac:dyDescent="0.25">
      <c r="A23" s="107"/>
      <c r="B23" s="107"/>
      <c r="C23" s="107"/>
      <c r="D23" s="107"/>
      <c r="E23" s="107"/>
    </row>
    <row r="24" spans="1:7" ht="63.75" customHeight="1" x14ac:dyDescent="0.25">
      <c r="A24" s="108" t="s">
        <v>47</v>
      </c>
      <c r="B24" s="108"/>
      <c r="C24" s="108"/>
      <c r="D24" s="108"/>
      <c r="E24" s="108"/>
    </row>
    <row r="25" spans="1:7" ht="33.75" customHeight="1" x14ac:dyDescent="0.25">
      <c r="A25" s="117" t="s">
        <v>48</v>
      </c>
      <c r="B25" s="117"/>
      <c r="C25" s="117"/>
      <c r="D25" s="117"/>
      <c r="E25" s="117"/>
    </row>
    <row r="26" spans="1:7" x14ac:dyDescent="0.25">
      <c r="A26" s="117"/>
      <c r="B26" s="117"/>
      <c r="C26" s="117"/>
      <c r="D26" s="117"/>
      <c r="E26" s="117"/>
      <c r="F26" s="46">
        <f>46.9+4361.9</f>
        <v>4408.7999999999993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25659.215999999993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29759.399999999998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26585.063999999995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19839.599999999999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8068.1039999999985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1983.9599999999996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0.38</v>
      </c>
      <c r="E34" s="11">
        <f>D34*F26*G26</f>
        <v>5026.0319999999992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</v>
      </c>
      <c r="E35" s="11">
        <f>D35*F26*G26</f>
        <v>1322.6399999999999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0.27</v>
      </c>
      <c r="E36" s="11">
        <v>5340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8332.6319999999978</v>
      </c>
    </row>
    <row r="39" spans="1:6" ht="15.75" thickBot="1" x14ac:dyDescent="0.3">
      <c r="A39" s="44" t="s">
        <v>39</v>
      </c>
      <c r="B39" s="45" t="s">
        <v>42</v>
      </c>
      <c r="C39" s="38" t="s">
        <v>5</v>
      </c>
      <c r="D39" s="38">
        <v>3.3</v>
      </c>
      <c r="E39" s="40">
        <f>D39*F26*G26</f>
        <v>43647.119999999995</v>
      </c>
    </row>
    <row r="40" spans="1:6" ht="30" x14ac:dyDescent="0.25">
      <c r="A40" s="41" t="s">
        <v>50</v>
      </c>
      <c r="B40" s="42" t="s">
        <v>60</v>
      </c>
      <c r="C40" s="34" t="s">
        <v>63</v>
      </c>
      <c r="D40" s="43">
        <v>12</v>
      </c>
      <c r="E40" s="35">
        <f>D40*F42</f>
        <v>1421.04</v>
      </c>
    </row>
    <row r="41" spans="1:6" x14ac:dyDescent="0.25">
      <c r="A41" s="20" t="s">
        <v>51</v>
      </c>
      <c r="B41" s="23" t="s">
        <v>60</v>
      </c>
      <c r="C41" s="3" t="s">
        <v>63</v>
      </c>
      <c r="D41" s="24">
        <v>21</v>
      </c>
      <c r="E41" s="11">
        <f>D41*F42</f>
        <v>2486.8200000000002</v>
      </c>
    </row>
    <row r="42" spans="1:6" ht="30" x14ac:dyDescent="0.25">
      <c r="A42" s="21" t="s">
        <v>52</v>
      </c>
      <c r="B42" s="23" t="s">
        <v>60</v>
      </c>
      <c r="C42" s="3" t="s">
        <v>63</v>
      </c>
      <c r="D42" s="24">
        <v>93.5</v>
      </c>
      <c r="E42" s="11">
        <f>D42*F42</f>
        <v>11072.27</v>
      </c>
      <c r="F42" s="2">
        <v>118.42</v>
      </c>
    </row>
    <row r="43" spans="1:6" ht="45" x14ac:dyDescent="0.25">
      <c r="A43" s="20" t="s">
        <v>53</v>
      </c>
      <c r="B43" s="23" t="s">
        <v>61</v>
      </c>
      <c r="C43" s="3" t="s">
        <v>63</v>
      </c>
      <c r="D43" s="24">
        <v>1</v>
      </c>
      <c r="E43" s="11">
        <f>D43*F42</f>
        <v>118.42</v>
      </c>
    </row>
    <row r="44" spans="1:6" ht="45" x14ac:dyDescent="0.25">
      <c r="A44" s="20" t="s">
        <v>54</v>
      </c>
      <c r="B44" s="23" t="s">
        <v>61</v>
      </c>
      <c r="C44" s="3" t="s">
        <v>63</v>
      </c>
      <c r="D44" s="25">
        <v>84</v>
      </c>
      <c r="E44" s="11">
        <f>D44*F42</f>
        <v>9947.2800000000007</v>
      </c>
    </row>
    <row r="45" spans="1:6" x14ac:dyDescent="0.25">
      <c r="A45" s="20" t="s">
        <v>55</v>
      </c>
      <c r="B45" s="23" t="s">
        <v>61</v>
      </c>
      <c r="C45" s="3" t="s">
        <v>63</v>
      </c>
      <c r="D45" s="24">
        <v>1.25</v>
      </c>
      <c r="E45" s="11">
        <f>D45*F42</f>
        <v>148.02500000000001</v>
      </c>
    </row>
    <row r="46" spans="1:6" x14ac:dyDescent="0.25">
      <c r="A46" s="20" t="s">
        <v>56</v>
      </c>
      <c r="B46" s="23" t="s">
        <v>61</v>
      </c>
      <c r="C46" s="3" t="s">
        <v>63</v>
      </c>
      <c r="D46" s="24">
        <v>1.5</v>
      </c>
      <c r="E46" s="11">
        <f>D46*F42</f>
        <v>177.63</v>
      </c>
    </row>
    <row r="47" spans="1:6" ht="30" x14ac:dyDescent="0.25">
      <c r="A47" s="22" t="s">
        <v>57</v>
      </c>
      <c r="B47" s="23" t="s">
        <v>61</v>
      </c>
      <c r="C47" s="3" t="s">
        <v>63</v>
      </c>
      <c r="D47" s="26">
        <v>1</v>
      </c>
      <c r="E47" s="11">
        <f>D47*F42</f>
        <v>118.42</v>
      </c>
    </row>
    <row r="48" spans="1:6" x14ac:dyDescent="0.25">
      <c r="A48" s="27" t="s">
        <v>58</v>
      </c>
      <c r="B48" s="28" t="s">
        <v>62</v>
      </c>
      <c r="C48" s="29" t="s">
        <v>63</v>
      </c>
      <c r="D48" s="30">
        <v>7</v>
      </c>
      <c r="E48" s="31">
        <f>D48*F42</f>
        <v>828.94</v>
      </c>
    </row>
    <row r="49" spans="1:5" ht="15.75" thickBot="1" x14ac:dyDescent="0.3">
      <c r="A49" s="36" t="s">
        <v>59</v>
      </c>
      <c r="B49" s="37" t="s">
        <v>62</v>
      </c>
      <c r="C49" s="38" t="s">
        <v>63</v>
      </c>
      <c r="D49" s="39">
        <v>3</v>
      </c>
      <c r="E49" s="40">
        <f>D49*F42</f>
        <v>355.26</v>
      </c>
    </row>
    <row r="50" spans="1:5" x14ac:dyDescent="0.25">
      <c r="A50" s="32" t="s">
        <v>64</v>
      </c>
      <c r="B50" s="33" t="s">
        <v>65</v>
      </c>
      <c r="C50" s="34" t="s">
        <v>66</v>
      </c>
      <c r="D50" s="34"/>
      <c r="E50" s="35">
        <v>5395.36</v>
      </c>
    </row>
    <row r="51" spans="1:5" x14ac:dyDescent="0.25">
      <c r="A51" s="10"/>
      <c r="B51" s="12"/>
      <c r="C51" s="3"/>
      <c r="D51" s="3"/>
      <c r="E51" s="11"/>
    </row>
    <row r="52" spans="1:5" s="19" customFormat="1" ht="14.25" x14ac:dyDescent="0.2">
      <c r="A52" s="15" t="s">
        <v>44</v>
      </c>
      <c r="B52" s="16"/>
      <c r="C52" s="17"/>
      <c r="D52" s="17"/>
      <c r="E52" s="18">
        <f>SUM(E28:E51)</f>
        <v>207633.23300000001</v>
      </c>
    </row>
    <row r="54" spans="1:5" ht="42.75" customHeight="1" x14ac:dyDescent="0.25">
      <c r="A54" s="108" t="s">
        <v>69</v>
      </c>
      <c r="B54" s="108"/>
      <c r="C54" s="108"/>
      <c r="D54" s="108"/>
      <c r="E54" s="108"/>
    </row>
    <row r="55" spans="1:5" ht="30" customHeight="1" x14ac:dyDescent="0.25">
      <c r="A55" s="108" t="s">
        <v>23</v>
      </c>
      <c r="B55" s="108"/>
      <c r="C55" s="108"/>
      <c r="D55" s="108"/>
      <c r="E55" s="108"/>
    </row>
    <row r="56" spans="1:5" x14ac:dyDescent="0.25">
      <c r="A56" s="108" t="s">
        <v>22</v>
      </c>
      <c r="B56" s="108"/>
      <c r="C56" s="108"/>
      <c r="D56" s="108"/>
      <c r="E56" s="108"/>
    </row>
    <row r="57" spans="1:5" ht="31.5" customHeight="1" x14ac:dyDescent="0.25">
      <c r="A57" s="108" t="s">
        <v>70</v>
      </c>
      <c r="B57" s="108"/>
      <c r="C57" s="108"/>
      <c r="D57" s="108"/>
      <c r="E57" s="108"/>
    </row>
    <row r="58" spans="1:5" x14ac:dyDescent="0.25">
      <c r="A58" s="108" t="s">
        <v>20</v>
      </c>
      <c r="B58" s="108"/>
      <c r="C58" s="108"/>
      <c r="D58" s="108"/>
      <c r="E58" s="108"/>
    </row>
    <row r="59" spans="1:5" x14ac:dyDescent="0.25">
      <c r="A59" s="119" t="s">
        <v>6</v>
      </c>
      <c r="B59" s="119"/>
      <c r="C59" s="119"/>
      <c r="D59" s="119"/>
      <c r="E59" s="119"/>
    </row>
    <row r="60" spans="1:5" x14ac:dyDescent="0.25">
      <c r="A60" s="108" t="s">
        <v>20</v>
      </c>
      <c r="B60" s="108"/>
      <c r="C60" s="108"/>
      <c r="D60" s="108"/>
      <c r="E60" s="108"/>
    </row>
    <row r="61" spans="1:5" ht="15" customHeight="1" x14ac:dyDescent="0.25">
      <c r="A61" s="120" t="s">
        <v>67</v>
      </c>
      <c r="B61" s="120"/>
      <c r="C61" s="120"/>
      <c r="D61" s="120"/>
      <c r="E61" s="8"/>
    </row>
    <row r="62" spans="1:5" ht="11.25" customHeight="1" x14ac:dyDescent="0.25">
      <c r="B62" s="118" t="s">
        <v>21</v>
      </c>
      <c r="C62" s="118"/>
      <c r="D62" s="118"/>
      <c r="E62" s="9" t="s">
        <v>7</v>
      </c>
    </row>
    <row r="63" spans="1:5" x14ac:dyDescent="0.25">
      <c r="A63" s="6"/>
      <c r="B63" s="6"/>
      <c r="C63" s="6"/>
      <c r="D63" s="6"/>
      <c r="E63" s="6"/>
    </row>
    <row r="64" spans="1:5" ht="15" customHeight="1" x14ac:dyDescent="0.25">
      <c r="A64" s="121" t="s">
        <v>68</v>
      </c>
      <c r="B64" s="121"/>
      <c r="C64" s="121"/>
      <c r="D64" s="121"/>
      <c r="E64" s="8"/>
    </row>
    <row r="65" spans="2:5" ht="11.25" customHeight="1" x14ac:dyDescent="0.25">
      <c r="B65" s="118" t="s">
        <v>21</v>
      </c>
      <c r="C65" s="118"/>
      <c r="D65" s="118"/>
      <c r="E65" s="9" t="s">
        <v>7</v>
      </c>
    </row>
  </sheetData>
  <mergeCells count="34">
    <mergeCell ref="B62:D62"/>
    <mergeCell ref="B65:D65"/>
    <mergeCell ref="A56:E56"/>
    <mergeCell ref="A57:E57"/>
    <mergeCell ref="A58:E58"/>
    <mergeCell ref="A59:E59"/>
    <mergeCell ref="A60:E60"/>
    <mergeCell ref="A61:D61"/>
    <mergeCell ref="A64:D64"/>
    <mergeCell ref="A24:E24"/>
    <mergeCell ref="A25:E25"/>
    <mergeCell ref="A26:E26"/>
    <mergeCell ref="A54:E54"/>
    <mergeCell ref="A55:E55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A46" zoomScaleNormal="100" zoomScaleSheetLayoutView="100" workbookViewId="0">
      <selection activeCell="E53" sqref="E53"/>
    </sheetView>
  </sheetViews>
  <sheetFormatPr defaultColWidth="9.140625" defaultRowHeight="13.5" x14ac:dyDescent="0.2"/>
  <cols>
    <col min="1" max="1" width="31.5703125" style="48" customWidth="1"/>
    <col min="2" max="2" width="20.28515625" style="48" customWidth="1"/>
    <col min="3" max="3" width="13" style="48" customWidth="1"/>
    <col min="4" max="4" width="16.140625" style="48" customWidth="1"/>
    <col min="5" max="5" width="14.140625" style="48" customWidth="1"/>
    <col min="6" max="6" width="9.140625" style="48"/>
    <col min="7" max="7" width="12.140625" style="48" bestFit="1" customWidth="1"/>
    <col min="8" max="8" width="16.7109375" style="48" customWidth="1"/>
    <col min="9" max="16384" width="9.140625" style="48"/>
  </cols>
  <sheetData>
    <row r="1" spans="1:5" x14ac:dyDescent="0.2">
      <c r="A1" s="127" t="s">
        <v>12</v>
      </c>
      <c r="B1" s="127"/>
      <c r="C1" s="127"/>
      <c r="D1" s="127"/>
      <c r="E1" s="127"/>
    </row>
    <row r="2" spans="1:5" ht="33.75" customHeight="1" x14ac:dyDescent="0.2">
      <c r="A2" s="128" t="s">
        <v>13</v>
      </c>
      <c r="B2" s="129"/>
      <c r="C2" s="129"/>
      <c r="D2" s="129"/>
      <c r="E2" s="129"/>
    </row>
    <row r="3" spans="1:5" x14ac:dyDescent="0.2">
      <c r="A3" s="49"/>
      <c r="B3" s="50"/>
      <c r="C3" s="50"/>
      <c r="D3" s="50"/>
      <c r="E3" s="50"/>
    </row>
    <row r="4" spans="1:5" x14ac:dyDescent="0.2">
      <c r="A4" s="51" t="s">
        <v>14</v>
      </c>
      <c r="B4" s="50"/>
      <c r="C4" s="50"/>
      <c r="D4" s="130" t="s">
        <v>71</v>
      </c>
      <c r="E4" s="130"/>
    </row>
    <row r="5" spans="1:5" x14ac:dyDescent="0.2">
      <c r="A5" s="49"/>
      <c r="B5" s="50"/>
      <c r="C5" s="50"/>
      <c r="D5" s="50"/>
      <c r="E5" s="50"/>
    </row>
    <row r="6" spans="1:5" x14ac:dyDescent="0.2">
      <c r="A6" s="123" t="s">
        <v>0</v>
      </c>
      <c r="B6" s="123"/>
      <c r="C6" s="123"/>
      <c r="D6" s="123"/>
      <c r="E6" s="123"/>
    </row>
    <row r="7" spans="1:5" x14ac:dyDescent="0.2">
      <c r="A7" s="131" t="s">
        <v>45</v>
      </c>
      <c r="B7" s="131"/>
      <c r="C7" s="131"/>
      <c r="D7" s="131"/>
      <c r="E7" s="131"/>
    </row>
    <row r="8" spans="1:5" x14ac:dyDescent="0.2">
      <c r="A8" s="125" t="s">
        <v>1</v>
      </c>
      <c r="B8" s="125"/>
      <c r="C8" s="125"/>
      <c r="D8" s="125"/>
      <c r="E8" s="125"/>
    </row>
    <row r="9" spans="1:5" x14ac:dyDescent="0.2">
      <c r="A9" s="125"/>
      <c r="B9" s="125"/>
      <c r="C9" s="125"/>
      <c r="D9" s="125"/>
      <c r="E9" s="125"/>
    </row>
    <row r="10" spans="1:5" x14ac:dyDescent="0.2">
      <c r="A10" s="123" t="s">
        <v>94</v>
      </c>
      <c r="B10" s="123"/>
      <c r="C10" s="123"/>
      <c r="D10" s="123"/>
      <c r="E10" s="123"/>
    </row>
    <row r="11" spans="1:5" ht="29.25" customHeight="1" x14ac:dyDescent="0.2">
      <c r="A11" s="132" t="s">
        <v>16</v>
      </c>
      <c r="B11" s="132"/>
      <c r="C11" s="132"/>
      <c r="D11" s="132"/>
      <c r="E11" s="132"/>
    </row>
    <row r="12" spans="1:5" x14ac:dyDescent="0.2">
      <c r="A12" s="125"/>
      <c r="B12" s="125"/>
      <c r="C12" s="125"/>
      <c r="D12" s="125"/>
      <c r="E12" s="125"/>
    </row>
    <row r="13" spans="1:5" x14ac:dyDescent="0.2">
      <c r="A13" s="123" t="s">
        <v>95</v>
      </c>
      <c r="B13" s="123"/>
      <c r="C13" s="123"/>
      <c r="D13" s="123"/>
      <c r="E13" s="123"/>
    </row>
    <row r="14" spans="1:5" x14ac:dyDescent="0.2">
      <c r="A14" s="125" t="s">
        <v>17</v>
      </c>
      <c r="B14" s="125"/>
      <c r="C14" s="125"/>
      <c r="D14" s="125"/>
      <c r="E14" s="125"/>
    </row>
    <row r="15" spans="1:5" x14ac:dyDescent="0.2">
      <c r="A15" s="125"/>
      <c r="B15" s="125"/>
      <c r="C15" s="125"/>
      <c r="D15" s="125"/>
      <c r="E15" s="125"/>
    </row>
    <row r="16" spans="1:5" x14ac:dyDescent="0.2">
      <c r="A16" s="123" t="s">
        <v>96</v>
      </c>
      <c r="B16" s="123"/>
      <c r="C16" s="123"/>
      <c r="D16" s="123"/>
      <c r="E16" s="123"/>
    </row>
    <row r="17" spans="1:7" ht="11.25" customHeight="1" x14ac:dyDescent="0.2">
      <c r="A17" s="125" t="s">
        <v>2</v>
      </c>
      <c r="B17" s="125"/>
      <c r="C17" s="125"/>
      <c r="D17" s="125"/>
      <c r="E17" s="125"/>
    </row>
    <row r="18" spans="1:7" ht="11.25" customHeight="1" x14ac:dyDescent="0.2">
      <c r="A18" s="49"/>
      <c r="B18" s="49"/>
      <c r="C18" s="49"/>
      <c r="D18" s="49"/>
      <c r="E18" s="49"/>
    </row>
    <row r="19" spans="1:7" x14ac:dyDescent="0.2">
      <c r="A19" s="123" t="s">
        <v>97</v>
      </c>
      <c r="B19" s="123"/>
      <c r="C19" s="123"/>
      <c r="D19" s="123"/>
      <c r="E19" s="123"/>
    </row>
    <row r="20" spans="1:7" ht="10.5" customHeight="1" x14ac:dyDescent="0.2">
      <c r="A20" s="125" t="s">
        <v>18</v>
      </c>
      <c r="B20" s="125"/>
      <c r="C20" s="125"/>
      <c r="D20" s="125"/>
      <c r="E20" s="125"/>
    </row>
    <row r="21" spans="1:7" x14ac:dyDescent="0.2">
      <c r="A21" s="125"/>
      <c r="B21" s="125"/>
      <c r="C21" s="125"/>
      <c r="D21" s="125"/>
      <c r="E21" s="125"/>
    </row>
    <row r="22" spans="1:7" ht="30.75" customHeight="1" x14ac:dyDescent="0.2">
      <c r="A22" s="123" t="s">
        <v>98</v>
      </c>
      <c r="B22" s="123"/>
      <c r="C22" s="123"/>
      <c r="D22" s="123"/>
      <c r="E22" s="123"/>
    </row>
    <row r="23" spans="1:7" x14ac:dyDescent="0.2">
      <c r="A23" s="125"/>
      <c r="B23" s="125"/>
      <c r="C23" s="125"/>
      <c r="D23" s="125"/>
      <c r="E23" s="125"/>
    </row>
    <row r="24" spans="1:7" ht="63.75" customHeight="1" x14ac:dyDescent="0.2">
      <c r="A24" s="123" t="s">
        <v>99</v>
      </c>
      <c r="B24" s="123"/>
      <c r="C24" s="123"/>
      <c r="D24" s="123"/>
      <c r="E24" s="123"/>
    </row>
    <row r="25" spans="1:7" ht="33.75" customHeight="1" x14ac:dyDescent="0.2">
      <c r="A25" s="126" t="s">
        <v>100</v>
      </c>
      <c r="B25" s="126"/>
      <c r="C25" s="126"/>
      <c r="D25" s="126"/>
      <c r="E25" s="126"/>
    </row>
    <row r="26" spans="1:7" x14ac:dyDescent="0.2">
      <c r="A26" s="126"/>
      <c r="B26" s="126"/>
      <c r="C26" s="126"/>
      <c r="D26" s="126"/>
      <c r="E26" s="126"/>
      <c r="F26" s="53">
        <f>46.9+4361.9</f>
        <v>4408.7999999999993</v>
      </c>
      <c r="G26" s="48">
        <v>3</v>
      </c>
    </row>
    <row r="27" spans="1:7" ht="121.5" x14ac:dyDescent="0.2">
      <c r="A27" s="54" t="s">
        <v>8</v>
      </c>
      <c r="B27" s="54" t="s">
        <v>11</v>
      </c>
      <c r="C27" s="54" t="s">
        <v>3</v>
      </c>
      <c r="D27" s="54" t="s">
        <v>10</v>
      </c>
      <c r="E27" s="54" t="s">
        <v>9</v>
      </c>
    </row>
    <row r="28" spans="1:7" ht="40.5" x14ac:dyDescent="0.2">
      <c r="A28" s="55" t="s">
        <v>4</v>
      </c>
      <c r="B28" s="54" t="s">
        <v>24</v>
      </c>
      <c r="C28" s="54" t="s">
        <v>5</v>
      </c>
      <c r="D28" s="54">
        <v>1.54</v>
      </c>
      <c r="E28" s="56">
        <f>D28*F26*G26</f>
        <v>20368.655999999995</v>
      </c>
      <c r="G28" s="57">
        <f>E28+'1 кв.'!E28</f>
        <v>46027.871999999988</v>
      </c>
    </row>
    <row r="29" spans="1:7" ht="54" x14ac:dyDescent="0.2">
      <c r="A29" s="55" t="s">
        <v>25</v>
      </c>
      <c r="B29" s="54" t="s">
        <v>26</v>
      </c>
      <c r="C29" s="54" t="s">
        <v>5</v>
      </c>
      <c r="D29" s="54">
        <v>2.25</v>
      </c>
      <c r="E29" s="56">
        <f>D29*F26*G26</f>
        <v>29759.399999999998</v>
      </c>
      <c r="G29" s="57">
        <f>E29+'1 кв.'!E29</f>
        <v>59518.799999999996</v>
      </c>
    </row>
    <row r="30" spans="1:7" ht="40.5" x14ac:dyDescent="0.2">
      <c r="A30" s="55" t="s">
        <v>31</v>
      </c>
      <c r="B30" s="54" t="s">
        <v>87</v>
      </c>
      <c r="C30" s="54" t="s">
        <v>5</v>
      </c>
      <c r="D30" s="54">
        <v>2.0499999999999998</v>
      </c>
      <c r="E30" s="56">
        <f>D30*F26*G26</f>
        <v>27114.119999999992</v>
      </c>
      <c r="G30" s="57">
        <f>E30+'1 кв.'!E30</f>
        <v>53699.183999999987</v>
      </c>
    </row>
    <row r="31" spans="1:7" ht="40.5" x14ac:dyDescent="0.2">
      <c r="A31" s="55" t="s">
        <v>32</v>
      </c>
      <c r="B31" s="54" t="s">
        <v>87</v>
      </c>
      <c r="C31" s="54" t="s">
        <v>5</v>
      </c>
      <c r="D31" s="54">
        <v>1.55</v>
      </c>
      <c r="E31" s="56">
        <f>D31*F26*G26</f>
        <v>20500.919999999998</v>
      </c>
      <c r="G31" s="57">
        <f>E31+'1 кв.'!E31</f>
        <v>40340.519999999997</v>
      </c>
    </row>
    <row r="32" spans="1:7" x14ac:dyDescent="0.2">
      <c r="A32" s="55" t="s">
        <v>33</v>
      </c>
      <c r="B32" s="58" t="s">
        <v>34</v>
      </c>
      <c r="C32" s="54" t="s">
        <v>5</v>
      </c>
      <c r="D32" s="54">
        <v>0.61</v>
      </c>
      <c r="E32" s="56">
        <f>D32*F26*G26</f>
        <v>8068.1039999999985</v>
      </c>
      <c r="G32" s="57">
        <f>E32+'1 кв.'!E32</f>
        <v>16136.207999999997</v>
      </c>
    </row>
    <row r="33" spans="1:7" x14ac:dyDescent="0.2">
      <c r="A33" s="55" t="s">
        <v>35</v>
      </c>
      <c r="B33" s="58" t="s">
        <v>34</v>
      </c>
      <c r="C33" s="54" t="s">
        <v>5</v>
      </c>
      <c r="D33" s="54">
        <v>0.15</v>
      </c>
      <c r="E33" s="56">
        <f>D33*F26*G26</f>
        <v>1983.9599999999996</v>
      </c>
      <c r="G33" s="57">
        <f>E33+'1 кв.'!E33</f>
        <v>3967.9199999999992</v>
      </c>
    </row>
    <row r="34" spans="1:7" ht="54" x14ac:dyDescent="0.2">
      <c r="A34" s="55" t="s">
        <v>28</v>
      </c>
      <c r="B34" s="54" t="s">
        <v>87</v>
      </c>
      <c r="C34" s="54" t="s">
        <v>5</v>
      </c>
      <c r="D34" s="54">
        <v>0.41</v>
      </c>
      <c r="E34" s="56">
        <f>D34*F26*G26</f>
        <v>5422.8239999999987</v>
      </c>
      <c r="G34" s="57">
        <f>E34+'1 кв.'!E34</f>
        <v>10448.855999999998</v>
      </c>
    </row>
    <row r="35" spans="1:7" ht="40.5" x14ac:dyDescent="0.2">
      <c r="A35" s="55" t="s">
        <v>27</v>
      </c>
      <c r="B35" s="54" t="s">
        <v>87</v>
      </c>
      <c r="C35" s="54" t="s">
        <v>5</v>
      </c>
      <c r="D35" s="54">
        <v>0.1</v>
      </c>
      <c r="E35" s="56">
        <f>D35*F26*G26</f>
        <v>1322.6399999999999</v>
      </c>
      <c r="G35" s="57">
        <f>E35+'1 кв.'!E35</f>
        <v>2645.2799999999997</v>
      </c>
    </row>
    <row r="36" spans="1:7" ht="54" x14ac:dyDescent="0.2">
      <c r="A36" s="55" t="s">
        <v>43</v>
      </c>
      <c r="B36" s="54" t="s">
        <v>36</v>
      </c>
      <c r="C36" s="54" t="s">
        <v>5</v>
      </c>
      <c r="D36" s="54">
        <v>0.27</v>
      </c>
      <c r="E36" s="56">
        <v>0</v>
      </c>
      <c r="G36" s="57">
        <f>E36+'1 кв.'!E36</f>
        <v>5340</v>
      </c>
    </row>
    <row r="37" spans="1:7" ht="40.5" x14ac:dyDescent="0.2">
      <c r="A37" s="55" t="s">
        <v>37</v>
      </c>
      <c r="B37" s="54" t="s">
        <v>38</v>
      </c>
      <c r="C37" s="54" t="s">
        <v>5</v>
      </c>
      <c r="D37" s="54">
        <v>0.28000000000000003</v>
      </c>
      <c r="E37" s="56">
        <v>0</v>
      </c>
      <c r="G37" s="57">
        <f>E37+'1 кв.'!E37</f>
        <v>0</v>
      </c>
    </row>
    <row r="38" spans="1:7" x14ac:dyDescent="0.2">
      <c r="A38" s="55" t="s">
        <v>29</v>
      </c>
      <c r="B38" s="54" t="s">
        <v>42</v>
      </c>
      <c r="C38" s="54" t="s">
        <v>5</v>
      </c>
      <c r="D38" s="54">
        <v>2.76</v>
      </c>
      <c r="E38" s="56">
        <f>D38*F26*G26</f>
        <v>36504.863999999987</v>
      </c>
      <c r="G38" s="57">
        <f>E38+'1 кв.'!E38</f>
        <v>44837.495999999985</v>
      </c>
    </row>
    <row r="39" spans="1:7" ht="14.25" thickBot="1" x14ac:dyDescent="0.25">
      <c r="A39" s="59" t="s">
        <v>39</v>
      </c>
      <c r="B39" s="60" t="s">
        <v>42</v>
      </c>
      <c r="C39" s="60" t="s">
        <v>5</v>
      </c>
      <c r="D39" s="60">
        <v>3.2</v>
      </c>
      <c r="E39" s="61">
        <f>D39*F26*G26</f>
        <v>42324.479999999996</v>
      </c>
      <c r="G39" s="57">
        <f>E39+'1 кв.'!E39</f>
        <v>85971.599999999991</v>
      </c>
    </row>
    <row r="40" spans="1:7" ht="14.25" thickBot="1" x14ac:dyDescent="0.25">
      <c r="A40" s="59" t="s">
        <v>64</v>
      </c>
      <c r="B40" s="60" t="s">
        <v>86</v>
      </c>
      <c r="C40" s="60" t="s">
        <v>66</v>
      </c>
      <c r="D40" s="60"/>
      <c r="E40" s="61">
        <f>53.86+6387.02+17579.8</f>
        <v>24020.68</v>
      </c>
      <c r="G40" s="57">
        <f>E40+'1 кв.'!E50</f>
        <v>29416.04</v>
      </c>
    </row>
    <row r="41" spans="1:7" ht="40.5" x14ac:dyDescent="0.2">
      <c r="A41" s="62" t="s">
        <v>72</v>
      </c>
      <c r="B41" s="63" t="s">
        <v>83</v>
      </c>
      <c r="C41" s="54" t="s">
        <v>63</v>
      </c>
      <c r="D41" s="54">
        <v>74.099999999999994</v>
      </c>
      <c r="E41" s="56">
        <f>D41*126.7</f>
        <v>9388.4699999999993</v>
      </c>
    </row>
    <row r="42" spans="1:7" ht="27" x14ac:dyDescent="0.2">
      <c r="A42" s="64" t="s">
        <v>73</v>
      </c>
      <c r="B42" s="63" t="s">
        <v>84</v>
      </c>
      <c r="C42" s="54" t="s">
        <v>63</v>
      </c>
      <c r="D42" s="54">
        <v>7</v>
      </c>
      <c r="E42" s="56">
        <f t="shared" ref="E42:E50" si="0">D42*126.7</f>
        <v>886.9</v>
      </c>
    </row>
    <row r="43" spans="1:7" x14ac:dyDescent="0.2">
      <c r="A43" s="65" t="s">
        <v>74</v>
      </c>
      <c r="B43" s="63" t="s">
        <v>84</v>
      </c>
      <c r="C43" s="54" t="s">
        <v>63</v>
      </c>
      <c r="D43" s="54">
        <v>4</v>
      </c>
      <c r="E43" s="56">
        <f t="shared" si="0"/>
        <v>506.8</v>
      </c>
    </row>
    <row r="44" spans="1:7" x14ac:dyDescent="0.2">
      <c r="A44" s="65" t="s">
        <v>75</v>
      </c>
      <c r="B44" s="63" t="s">
        <v>84</v>
      </c>
      <c r="C44" s="54" t="s">
        <v>63</v>
      </c>
      <c r="D44" s="54">
        <v>2</v>
      </c>
      <c r="E44" s="56">
        <f t="shared" si="0"/>
        <v>253.4</v>
      </c>
    </row>
    <row r="45" spans="1:7" ht="40.5" x14ac:dyDescent="0.2">
      <c r="A45" s="65" t="s">
        <v>76</v>
      </c>
      <c r="B45" s="63" t="s">
        <v>84</v>
      </c>
      <c r="C45" s="54" t="s">
        <v>63</v>
      </c>
      <c r="D45" s="54">
        <v>50.5</v>
      </c>
      <c r="E45" s="56">
        <f t="shared" si="0"/>
        <v>6398.35</v>
      </c>
    </row>
    <row r="46" spans="1:7" ht="27" x14ac:dyDescent="0.2">
      <c r="A46" s="65" t="s">
        <v>77</v>
      </c>
      <c r="B46" s="63" t="s">
        <v>85</v>
      </c>
      <c r="C46" s="54" t="s">
        <v>63</v>
      </c>
      <c r="D46" s="54">
        <v>4</v>
      </c>
      <c r="E46" s="56">
        <f t="shared" si="0"/>
        <v>506.8</v>
      </c>
    </row>
    <row r="47" spans="1:7" ht="27" x14ac:dyDescent="0.2">
      <c r="A47" s="65" t="s">
        <v>78</v>
      </c>
      <c r="B47" s="63" t="s">
        <v>85</v>
      </c>
      <c r="C47" s="54" t="s">
        <v>63</v>
      </c>
      <c r="D47" s="54">
        <v>14</v>
      </c>
      <c r="E47" s="56">
        <f>D47*126.7</f>
        <v>1773.8</v>
      </c>
    </row>
    <row r="48" spans="1:7" ht="27" x14ac:dyDescent="0.2">
      <c r="A48" s="66" t="s">
        <v>79</v>
      </c>
      <c r="B48" s="63" t="s">
        <v>85</v>
      </c>
      <c r="C48" s="54" t="s">
        <v>63</v>
      </c>
      <c r="D48" s="54">
        <v>22.75</v>
      </c>
      <c r="E48" s="56">
        <f t="shared" si="0"/>
        <v>2882.4250000000002</v>
      </c>
    </row>
    <row r="49" spans="1:8" ht="27" x14ac:dyDescent="0.2">
      <c r="A49" s="65" t="s">
        <v>80</v>
      </c>
      <c r="B49" s="63" t="s">
        <v>85</v>
      </c>
      <c r="C49" s="54" t="s">
        <v>63</v>
      </c>
      <c r="D49" s="54">
        <v>7.8</v>
      </c>
      <c r="E49" s="56">
        <f t="shared" si="0"/>
        <v>988.26</v>
      </c>
    </row>
    <row r="50" spans="1:8" x14ac:dyDescent="0.2">
      <c r="A50" s="65" t="s">
        <v>81</v>
      </c>
      <c r="B50" s="63" t="s">
        <v>85</v>
      </c>
      <c r="C50" s="54" t="s">
        <v>63</v>
      </c>
      <c r="D50" s="54">
        <v>0.5</v>
      </c>
      <c r="E50" s="56">
        <f t="shared" si="0"/>
        <v>63.35</v>
      </c>
    </row>
    <row r="51" spans="1:8" x14ac:dyDescent="0.2">
      <c r="A51" s="65" t="s">
        <v>82</v>
      </c>
      <c r="B51" s="63" t="s">
        <v>85</v>
      </c>
      <c r="C51" s="54" t="s">
        <v>63</v>
      </c>
      <c r="D51" s="54">
        <v>104</v>
      </c>
      <c r="E51" s="56">
        <f>D51*126.7</f>
        <v>13176.800000000001</v>
      </c>
    </row>
    <row r="52" spans="1:8" x14ac:dyDescent="0.2">
      <c r="A52" s="67" t="s">
        <v>93</v>
      </c>
      <c r="B52" s="63"/>
      <c r="C52" s="54"/>
      <c r="D52" s="54"/>
      <c r="E52" s="56">
        <v>0</v>
      </c>
    </row>
    <row r="53" spans="1:8" x14ac:dyDescent="0.2">
      <c r="A53" s="55"/>
      <c r="B53" s="63"/>
      <c r="C53" s="54"/>
      <c r="D53" s="54"/>
      <c r="E53" s="56"/>
    </row>
    <row r="54" spans="1:8" s="47" customFormat="1" x14ac:dyDescent="0.2">
      <c r="A54" s="68" t="s">
        <v>44</v>
      </c>
      <c r="B54" s="69"/>
      <c r="C54" s="69"/>
      <c r="D54" s="69"/>
      <c r="E54" s="70">
        <f>SUM(E28:E53)</f>
        <v>254216.00299999988</v>
      </c>
    </row>
    <row r="56" spans="1:8" ht="29.25" customHeight="1" x14ac:dyDescent="0.2">
      <c r="A56" s="123" t="s">
        <v>101</v>
      </c>
      <c r="B56" s="123"/>
      <c r="C56" s="123"/>
      <c r="D56" s="123"/>
      <c r="E56" s="123"/>
    </row>
    <row r="57" spans="1:8" ht="29.25" customHeight="1" x14ac:dyDescent="0.2">
      <c r="A57" s="123" t="s">
        <v>23</v>
      </c>
      <c r="B57" s="123"/>
      <c r="C57" s="123"/>
      <c r="D57" s="123"/>
      <c r="E57" s="123"/>
    </row>
    <row r="58" spans="1:8" x14ac:dyDescent="0.2">
      <c r="A58" s="123" t="s">
        <v>22</v>
      </c>
      <c r="B58" s="123"/>
      <c r="C58" s="123"/>
      <c r="D58" s="123"/>
      <c r="E58" s="123"/>
      <c r="F58" s="47"/>
      <c r="G58" s="47"/>
      <c r="H58" s="71"/>
    </row>
    <row r="59" spans="1:8" x14ac:dyDescent="0.2">
      <c r="A59" s="123" t="s">
        <v>70</v>
      </c>
      <c r="B59" s="123"/>
      <c r="C59" s="123"/>
      <c r="D59" s="123"/>
      <c r="E59" s="123"/>
    </row>
    <row r="60" spans="1:8" x14ac:dyDescent="0.2">
      <c r="A60" s="123" t="s">
        <v>20</v>
      </c>
      <c r="B60" s="123"/>
      <c r="C60" s="123"/>
      <c r="D60" s="123"/>
      <c r="E60" s="123"/>
    </row>
    <row r="61" spans="1:8" x14ac:dyDescent="0.2">
      <c r="A61" s="124" t="s">
        <v>6</v>
      </c>
      <c r="B61" s="124"/>
      <c r="C61" s="124"/>
      <c r="D61" s="124"/>
      <c r="E61" s="124"/>
    </row>
    <row r="62" spans="1:8" x14ac:dyDescent="0.2">
      <c r="A62" s="123" t="s">
        <v>20</v>
      </c>
      <c r="B62" s="123"/>
      <c r="C62" s="123"/>
      <c r="D62" s="123"/>
      <c r="E62" s="123"/>
    </row>
    <row r="63" spans="1:8" x14ac:dyDescent="0.2">
      <c r="A63" s="121" t="s">
        <v>102</v>
      </c>
      <c r="B63" s="121"/>
      <c r="C63" s="121"/>
      <c r="D63" s="121"/>
      <c r="E63" s="72"/>
    </row>
    <row r="64" spans="1:8" x14ac:dyDescent="0.2">
      <c r="B64" s="122" t="s">
        <v>21</v>
      </c>
      <c r="C64" s="122"/>
      <c r="D64" s="122"/>
      <c r="E64" s="73" t="s">
        <v>7</v>
      </c>
    </row>
    <row r="65" spans="1:5" x14ac:dyDescent="0.2">
      <c r="A65" s="49"/>
      <c r="B65" s="49"/>
      <c r="C65" s="49"/>
      <c r="D65" s="49"/>
      <c r="E65" s="49"/>
    </row>
    <row r="66" spans="1:5" x14ac:dyDescent="0.2">
      <c r="A66" s="121" t="s">
        <v>68</v>
      </c>
      <c r="B66" s="121"/>
      <c r="C66" s="121"/>
      <c r="D66" s="121"/>
      <c r="E66" s="72"/>
    </row>
    <row r="67" spans="1:5" x14ac:dyDescent="0.2">
      <c r="B67" s="122" t="s">
        <v>21</v>
      </c>
      <c r="C67" s="122"/>
      <c r="D67" s="122"/>
      <c r="E67" s="73" t="s">
        <v>7</v>
      </c>
    </row>
    <row r="70" spans="1:5" x14ac:dyDescent="0.2">
      <c r="A70" s="47" t="s">
        <v>88</v>
      </c>
    </row>
    <row r="71" spans="1:5" x14ac:dyDescent="0.2">
      <c r="A71" s="48" t="s">
        <v>89</v>
      </c>
      <c r="B71" s="74">
        <v>162940.76999999999</v>
      </c>
    </row>
    <row r="72" spans="1:5" x14ac:dyDescent="0.2">
      <c r="A72" s="75" t="s">
        <v>90</v>
      </c>
      <c r="B72" s="76">
        <v>449362.86</v>
      </c>
    </row>
    <row r="73" spans="1:5" x14ac:dyDescent="0.2">
      <c r="A73" s="48" t="s">
        <v>91</v>
      </c>
      <c r="B73" s="76">
        <f>439948.53+4755.66+8400</f>
        <v>453104.19</v>
      </c>
    </row>
    <row r="74" spans="1:5" x14ac:dyDescent="0.2">
      <c r="A74" s="47" t="s">
        <v>92</v>
      </c>
      <c r="B74" s="74">
        <f>B71+B73-('1 кв.'!E52+'2 кв.'!E54)</f>
        <v>154195.72400000005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6:E5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3:D63"/>
    <mergeCell ref="B64:D64"/>
    <mergeCell ref="A66:D66"/>
    <mergeCell ref="B67:D67"/>
    <mergeCell ref="A57:E57"/>
    <mergeCell ref="A58:E58"/>
    <mergeCell ref="A59:E59"/>
    <mergeCell ref="A60:E60"/>
    <mergeCell ref="A61:E61"/>
    <mergeCell ref="A62:E6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topLeftCell="A23" zoomScaleNormal="100" zoomScaleSheetLayoutView="100" workbookViewId="0">
      <selection activeCell="A41" sqref="A1:XFD1048576"/>
    </sheetView>
  </sheetViews>
  <sheetFormatPr defaultColWidth="9.140625" defaultRowHeight="13.5" x14ac:dyDescent="0.2"/>
  <cols>
    <col min="1" max="1" width="31.5703125" style="48" customWidth="1"/>
    <col min="2" max="2" width="20.28515625" style="48" customWidth="1"/>
    <col min="3" max="3" width="13" style="48" customWidth="1"/>
    <col min="4" max="4" width="16.140625" style="48" customWidth="1"/>
    <col min="5" max="5" width="14.140625" style="48" customWidth="1"/>
    <col min="6" max="6" width="9.140625" style="48"/>
    <col min="7" max="7" width="12.140625" style="48" bestFit="1" customWidth="1"/>
    <col min="8" max="8" width="16.7109375" style="48" customWidth="1"/>
    <col min="9" max="16384" width="9.140625" style="48"/>
  </cols>
  <sheetData>
    <row r="1" spans="1:5" x14ac:dyDescent="0.2">
      <c r="A1" s="127" t="s">
        <v>12</v>
      </c>
      <c r="B1" s="127"/>
      <c r="C1" s="127"/>
      <c r="D1" s="127"/>
      <c r="E1" s="127"/>
    </row>
    <row r="2" spans="1:5" ht="27.75" customHeight="1" x14ac:dyDescent="0.2">
      <c r="A2" s="128" t="s">
        <v>13</v>
      </c>
      <c r="B2" s="129"/>
      <c r="C2" s="129"/>
      <c r="D2" s="129"/>
      <c r="E2" s="129"/>
    </row>
    <row r="3" spans="1:5" x14ac:dyDescent="0.2">
      <c r="A3" s="52"/>
      <c r="B3" s="50"/>
      <c r="C3" s="50"/>
      <c r="D3" s="50"/>
      <c r="E3" s="50"/>
    </row>
    <row r="4" spans="1:5" x14ac:dyDescent="0.2">
      <c r="A4" s="51" t="s">
        <v>14</v>
      </c>
      <c r="B4" s="50"/>
      <c r="C4" s="50"/>
      <c r="D4" s="130" t="s">
        <v>103</v>
      </c>
      <c r="E4" s="130"/>
    </row>
    <row r="5" spans="1:5" x14ac:dyDescent="0.2">
      <c r="A5" s="52"/>
      <c r="B5" s="50"/>
      <c r="C5" s="50"/>
      <c r="D5" s="50"/>
      <c r="E5" s="50"/>
    </row>
    <row r="6" spans="1:5" x14ac:dyDescent="0.2">
      <c r="A6" s="123" t="s">
        <v>0</v>
      </c>
      <c r="B6" s="123"/>
      <c r="C6" s="123"/>
      <c r="D6" s="123"/>
      <c r="E6" s="123"/>
    </row>
    <row r="7" spans="1:5" x14ac:dyDescent="0.2">
      <c r="A7" s="131" t="s">
        <v>45</v>
      </c>
      <c r="B7" s="131"/>
      <c r="C7" s="131"/>
      <c r="D7" s="131"/>
      <c r="E7" s="131"/>
    </row>
    <row r="8" spans="1:5" x14ac:dyDescent="0.2">
      <c r="A8" s="113" t="s">
        <v>1</v>
      </c>
      <c r="B8" s="113"/>
      <c r="C8" s="113"/>
      <c r="D8" s="113"/>
      <c r="E8" s="113"/>
    </row>
    <row r="9" spans="1:5" x14ac:dyDescent="0.2">
      <c r="A9" s="125"/>
      <c r="B9" s="125"/>
      <c r="C9" s="125"/>
      <c r="D9" s="125"/>
      <c r="E9" s="125"/>
    </row>
    <row r="10" spans="1:5" x14ac:dyDescent="0.2">
      <c r="A10" s="123" t="s">
        <v>94</v>
      </c>
      <c r="B10" s="123"/>
      <c r="C10" s="123"/>
      <c r="D10" s="123"/>
      <c r="E10" s="123"/>
    </row>
    <row r="11" spans="1:5" ht="27.75" customHeight="1" x14ac:dyDescent="0.2">
      <c r="A11" s="115" t="s">
        <v>16</v>
      </c>
      <c r="B11" s="115"/>
      <c r="C11" s="115"/>
      <c r="D11" s="115"/>
      <c r="E11" s="115"/>
    </row>
    <row r="12" spans="1:5" x14ac:dyDescent="0.2">
      <c r="A12" s="125"/>
      <c r="B12" s="125"/>
      <c r="C12" s="125"/>
      <c r="D12" s="125"/>
      <c r="E12" s="125"/>
    </row>
    <row r="13" spans="1:5" ht="26.25" customHeight="1" x14ac:dyDescent="0.2">
      <c r="A13" s="123" t="s">
        <v>95</v>
      </c>
      <c r="B13" s="123"/>
      <c r="C13" s="123"/>
      <c r="D13" s="123"/>
      <c r="E13" s="123"/>
    </row>
    <row r="14" spans="1:5" x14ac:dyDescent="0.2">
      <c r="A14" s="113" t="s">
        <v>17</v>
      </c>
      <c r="B14" s="113"/>
      <c r="C14" s="113"/>
      <c r="D14" s="113"/>
      <c r="E14" s="113"/>
    </row>
    <row r="15" spans="1:5" x14ac:dyDescent="0.2">
      <c r="A15" s="125"/>
      <c r="B15" s="125"/>
      <c r="C15" s="125"/>
      <c r="D15" s="125"/>
      <c r="E15" s="125"/>
    </row>
    <row r="16" spans="1:5" x14ac:dyDescent="0.2">
      <c r="A16" s="123" t="s">
        <v>96</v>
      </c>
      <c r="B16" s="123"/>
      <c r="C16" s="123"/>
      <c r="D16" s="123"/>
      <c r="E16" s="123"/>
    </row>
    <row r="17" spans="1:7" x14ac:dyDescent="0.2">
      <c r="A17" s="113" t="s">
        <v>2</v>
      </c>
      <c r="B17" s="113"/>
      <c r="C17" s="113"/>
      <c r="D17" s="113"/>
      <c r="E17" s="113"/>
    </row>
    <row r="18" spans="1:7" x14ac:dyDescent="0.2">
      <c r="A18" s="52"/>
      <c r="B18" s="52"/>
      <c r="C18" s="52"/>
      <c r="D18" s="52"/>
      <c r="E18" s="52"/>
    </row>
    <row r="19" spans="1:7" x14ac:dyDescent="0.2">
      <c r="A19" s="123" t="s">
        <v>97</v>
      </c>
      <c r="B19" s="123"/>
      <c r="C19" s="123"/>
      <c r="D19" s="123"/>
      <c r="E19" s="123"/>
    </row>
    <row r="20" spans="1:7" x14ac:dyDescent="0.2">
      <c r="A20" s="125" t="s">
        <v>18</v>
      </c>
      <c r="B20" s="125"/>
      <c r="C20" s="125"/>
      <c r="D20" s="125"/>
      <c r="E20" s="125"/>
    </row>
    <row r="21" spans="1:7" x14ac:dyDescent="0.2">
      <c r="A21" s="125"/>
      <c r="B21" s="125"/>
      <c r="C21" s="125"/>
      <c r="D21" s="125"/>
      <c r="E21" s="125"/>
    </row>
    <row r="22" spans="1:7" ht="27" customHeight="1" x14ac:dyDescent="0.2">
      <c r="A22" s="123" t="s">
        <v>98</v>
      </c>
      <c r="B22" s="123"/>
      <c r="C22" s="123"/>
      <c r="D22" s="123"/>
      <c r="E22" s="123"/>
    </row>
    <row r="23" spans="1:7" x14ac:dyDescent="0.2">
      <c r="A23" s="125"/>
      <c r="B23" s="125"/>
      <c r="C23" s="125"/>
      <c r="D23" s="125"/>
      <c r="E23" s="125"/>
    </row>
    <row r="24" spans="1:7" ht="55.5" customHeight="1" x14ac:dyDescent="0.2">
      <c r="A24" s="123" t="s">
        <v>99</v>
      </c>
      <c r="B24" s="123"/>
      <c r="C24" s="123"/>
      <c r="D24" s="123"/>
      <c r="E24" s="123"/>
    </row>
    <row r="25" spans="1:7" ht="29.25" customHeight="1" x14ac:dyDescent="0.2">
      <c r="A25" s="126" t="s">
        <v>100</v>
      </c>
      <c r="B25" s="126"/>
      <c r="C25" s="126"/>
      <c r="D25" s="126"/>
      <c r="E25" s="126"/>
    </row>
    <row r="26" spans="1:7" x14ac:dyDescent="0.2">
      <c r="A26" s="126"/>
      <c r="B26" s="126"/>
      <c r="C26" s="126"/>
      <c r="D26" s="126"/>
      <c r="E26" s="126"/>
      <c r="F26" s="53">
        <f>46.9+4361.9</f>
        <v>4408.7999999999993</v>
      </c>
      <c r="G26" s="48">
        <v>3</v>
      </c>
    </row>
    <row r="27" spans="1:7" ht="121.5" x14ac:dyDescent="0.2">
      <c r="A27" s="54" t="s">
        <v>8</v>
      </c>
      <c r="B27" s="54" t="s">
        <v>11</v>
      </c>
      <c r="C27" s="54" t="s">
        <v>3</v>
      </c>
      <c r="D27" s="54" t="s">
        <v>10</v>
      </c>
      <c r="E27" s="54" t="s">
        <v>9</v>
      </c>
    </row>
    <row r="28" spans="1:7" ht="40.5" x14ac:dyDescent="0.2">
      <c r="A28" s="55" t="s">
        <v>4</v>
      </c>
      <c r="B28" s="54" t="s">
        <v>24</v>
      </c>
      <c r="C28" s="54" t="s">
        <v>5</v>
      </c>
      <c r="D28" s="54">
        <v>1.54</v>
      </c>
      <c r="E28" s="56">
        <f>D28*F26*G26</f>
        <v>20368.655999999995</v>
      </c>
      <c r="G28" s="57"/>
    </row>
    <row r="29" spans="1:7" ht="54" x14ac:dyDescent="0.2">
      <c r="A29" s="55" t="s">
        <v>25</v>
      </c>
      <c r="B29" s="54" t="s">
        <v>26</v>
      </c>
      <c r="C29" s="54" t="s">
        <v>5</v>
      </c>
      <c r="D29" s="54">
        <v>2.34</v>
      </c>
      <c r="E29" s="56">
        <f>D29*F26*G26</f>
        <v>30949.775999999991</v>
      </c>
      <c r="G29" s="57"/>
    </row>
    <row r="30" spans="1:7" ht="40.5" x14ac:dyDescent="0.2">
      <c r="A30" s="55" t="s">
        <v>31</v>
      </c>
      <c r="B30" s="54" t="s">
        <v>87</v>
      </c>
      <c r="C30" s="54" t="s">
        <v>5</v>
      </c>
      <c r="D30" s="54">
        <v>2.0499999999999998</v>
      </c>
      <c r="E30" s="56">
        <f>D30*F26*G26</f>
        <v>27114.119999999992</v>
      </c>
      <c r="G30" s="57"/>
    </row>
    <row r="31" spans="1:7" ht="40.5" x14ac:dyDescent="0.2">
      <c r="A31" s="55" t="s">
        <v>32</v>
      </c>
      <c r="B31" s="54" t="s">
        <v>87</v>
      </c>
      <c r="C31" s="54" t="s">
        <v>5</v>
      </c>
      <c r="D31" s="54">
        <v>1.55</v>
      </c>
      <c r="E31" s="56">
        <f>D31*F26*G26</f>
        <v>20500.919999999998</v>
      </c>
      <c r="G31" s="57"/>
    </row>
    <row r="32" spans="1:7" x14ac:dyDescent="0.2">
      <c r="A32" s="55" t="s">
        <v>33</v>
      </c>
      <c r="B32" s="58" t="s">
        <v>34</v>
      </c>
      <c r="C32" s="54" t="s">
        <v>5</v>
      </c>
      <c r="D32" s="54">
        <v>0.61</v>
      </c>
      <c r="E32" s="56">
        <f>D32*F26*G26</f>
        <v>8068.1039999999985</v>
      </c>
      <c r="G32" s="57"/>
    </row>
    <row r="33" spans="1:7" x14ac:dyDescent="0.2">
      <c r="A33" s="55" t="s">
        <v>35</v>
      </c>
      <c r="B33" s="58" t="s">
        <v>34</v>
      </c>
      <c r="C33" s="54" t="s">
        <v>5</v>
      </c>
      <c r="D33" s="54">
        <v>0.15</v>
      </c>
      <c r="E33" s="56">
        <f>D33*F26*G26</f>
        <v>1983.9599999999996</v>
      </c>
      <c r="G33" s="57"/>
    </row>
    <row r="34" spans="1:7" ht="54" x14ac:dyDescent="0.2">
      <c r="A34" s="55" t="s">
        <v>28</v>
      </c>
      <c r="B34" s="54" t="s">
        <v>87</v>
      </c>
      <c r="C34" s="54" t="s">
        <v>5</v>
      </c>
      <c r="D34" s="54">
        <v>0.41</v>
      </c>
      <c r="E34" s="56">
        <f>D34*F26*G26</f>
        <v>5422.8239999999987</v>
      </c>
      <c r="G34" s="57"/>
    </row>
    <row r="35" spans="1:7" ht="40.5" x14ac:dyDescent="0.2">
      <c r="A35" s="55" t="s">
        <v>27</v>
      </c>
      <c r="B35" s="54" t="s">
        <v>87</v>
      </c>
      <c r="C35" s="54" t="s">
        <v>5</v>
      </c>
      <c r="D35" s="54">
        <v>0.1</v>
      </c>
      <c r="E35" s="56">
        <f>D35*F26*G26</f>
        <v>1322.6399999999999</v>
      </c>
      <c r="G35" s="57"/>
    </row>
    <row r="36" spans="1:7" ht="54" x14ac:dyDescent="0.2">
      <c r="A36" s="55" t="s">
        <v>43</v>
      </c>
      <c r="B36" s="54" t="s">
        <v>36</v>
      </c>
      <c r="C36" s="54" t="s">
        <v>5</v>
      </c>
      <c r="D36" s="54">
        <v>0.27</v>
      </c>
      <c r="E36" s="56">
        <v>0</v>
      </c>
      <c r="G36" s="57"/>
    </row>
    <row r="37" spans="1:7" ht="40.5" x14ac:dyDescent="0.2">
      <c r="A37" s="55" t="s">
        <v>37</v>
      </c>
      <c r="B37" s="54" t="s">
        <v>38</v>
      </c>
      <c r="C37" s="54" t="s">
        <v>5</v>
      </c>
      <c r="D37" s="54">
        <v>0.28000000000000003</v>
      </c>
      <c r="E37" s="56">
        <v>0</v>
      </c>
      <c r="G37" s="57"/>
    </row>
    <row r="38" spans="1:7" x14ac:dyDescent="0.2">
      <c r="A38" s="55" t="s">
        <v>29</v>
      </c>
      <c r="B38" s="54" t="s">
        <v>42</v>
      </c>
      <c r="C38" s="54" t="s">
        <v>5</v>
      </c>
      <c r="D38" s="54">
        <v>2.76</v>
      </c>
      <c r="E38" s="56">
        <f>D38*F26*G26</f>
        <v>36504.863999999987</v>
      </c>
      <c r="G38" s="57"/>
    </row>
    <row r="39" spans="1:7" ht="14.25" thickBot="1" x14ac:dyDescent="0.25">
      <c r="A39" s="59" t="s">
        <v>39</v>
      </c>
      <c r="B39" s="60" t="s">
        <v>42</v>
      </c>
      <c r="C39" s="60" t="s">
        <v>5</v>
      </c>
      <c r="D39" s="60">
        <v>3.2</v>
      </c>
      <c r="E39" s="61">
        <f>D39*F26*G26</f>
        <v>42324.479999999996</v>
      </c>
      <c r="G39" s="57"/>
    </row>
    <row r="40" spans="1:7" ht="14.25" thickBot="1" x14ac:dyDescent="0.25">
      <c r="A40" s="59" t="s">
        <v>64</v>
      </c>
      <c r="B40" s="60" t="s">
        <v>104</v>
      </c>
      <c r="C40" s="60" t="s">
        <v>66</v>
      </c>
      <c r="D40" s="60"/>
      <c r="E40" s="61">
        <v>4361.37</v>
      </c>
      <c r="G40" s="57"/>
    </row>
    <row r="41" spans="1:7" x14ac:dyDescent="0.2">
      <c r="A41" s="62" t="s">
        <v>105</v>
      </c>
      <c r="B41" s="63" t="s">
        <v>114</v>
      </c>
      <c r="C41" s="54" t="s">
        <v>63</v>
      </c>
      <c r="D41" s="54">
        <v>6</v>
      </c>
      <c r="E41" s="56">
        <f>D41*126.7</f>
        <v>760.2</v>
      </c>
    </row>
    <row r="42" spans="1:7" ht="27" x14ac:dyDescent="0.2">
      <c r="A42" s="64" t="s">
        <v>106</v>
      </c>
      <c r="B42" s="63" t="s">
        <v>115</v>
      </c>
      <c r="C42" s="54" t="s">
        <v>63</v>
      </c>
      <c r="D42" s="54">
        <v>12</v>
      </c>
      <c r="E42" s="56">
        <f>D42*126.7</f>
        <v>1520.4</v>
      </c>
    </row>
    <row r="43" spans="1:7" ht="27" x14ac:dyDescent="0.2">
      <c r="A43" s="65" t="s">
        <v>107</v>
      </c>
      <c r="B43" s="63" t="s">
        <v>115</v>
      </c>
      <c r="C43" s="54" t="s">
        <v>63</v>
      </c>
      <c r="D43" s="54">
        <v>8</v>
      </c>
      <c r="E43" s="56">
        <f t="shared" ref="E43:E46" si="0">D43*126.7</f>
        <v>1013.6</v>
      </c>
    </row>
    <row r="44" spans="1:7" ht="27" x14ac:dyDescent="0.2">
      <c r="A44" s="65" t="s">
        <v>108</v>
      </c>
      <c r="B44" s="63" t="s">
        <v>115</v>
      </c>
      <c r="C44" s="54" t="s">
        <v>63</v>
      </c>
      <c r="D44" s="54">
        <v>2</v>
      </c>
      <c r="E44" s="56">
        <f>D44*126.7</f>
        <v>253.4</v>
      </c>
    </row>
    <row r="45" spans="1:7" ht="27" x14ac:dyDescent="0.2">
      <c r="A45" s="65" t="s">
        <v>109</v>
      </c>
      <c r="B45" s="63" t="s">
        <v>115</v>
      </c>
      <c r="C45" s="54" t="s">
        <v>63</v>
      </c>
      <c r="D45" s="54">
        <v>41.25</v>
      </c>
      <c r="E45" s="56">
        <f>D45*126.7</f>
        <v>5226.375</v>
      </c>
    </row>
    <row r="46" spans="1:7" x14ac:dyDescent="0.2">
      <c r="A46" s="65" t="s">
        <v>110</v>
      </c>
      <c r="B46" s="63" t="s">
        <v>116</v>
      </c>
      <c r="C46" s="54" t="s">
        <v>63</v>
      </c>
      <c r="D46" s="54">
        <v>1</v>
      </c>
      <c r="E46" s="56">
        <f t="shared" si="0"/>
        <v>126.7</v>
      </c>
    </row>
    <row r="47" spans="1:7" ht="27" x14ac:dyDescent="0.2">
      <c r="A47" s="65" t="s">
        <v>111</v>
      </c>
      <c r="B47" s="63" t="s">
        <v>116</v>
      </c>
      <c r="C47" s="54" t="s">
        <v>63</v>
      </c>
      <c r="D47" s="54">
        <v>2</v>
      </c>
      <c r="E47" s="56">
        <f>D47*126.7</f>
        <v>253.4</v>
      </c>
    </row>
    <row r="48" spans="1:7" ht="27" x14ac:dyDescent="0.2">
      <c r="A48" s="66" t="s">
        <v>112</v>
      </c>
      <c r="B48" s="63" t="s">
        <v>116</v>
      </c>
      <c r="C48" s="54" t="s">
        <v>63</v>
      </c>
      <c r="D48" s="54">
        <v>3.5</v>
      </c>
      <c r="E48" s="56">
        <f>D48*126.7</f>
        <v>443.45</v>
      </c>
    </row>
    <row r="49" spans="1:8" ht="27" x14ac:dyDescent="0.2">
      <c r="A49" s="65" t="s">
        <v>113</v>
      </c>
      <c r="B49" s="63" t="s">
        <v>116</v>
      </c>
      <c r="C49" s="54" t="s">
        <v>63</v>
      </c>
      <c r="D49" s="54">
        <v>0.5</v>
      </c>
      <c r="E49" s="56">
        <f>D49*126.7</f>
        <v>63.35</v>
      </c>
    </row>
    <row r="50" spans="1:8" x14ac:dyDescent="0.2">
      <c r="A50" s="55"/>
      <c r="B50" s="63"/>
      <c r="C50" s="54"/>
      <c r="D50" s="54"/>
      <c r="E50" s="56"/>
    </row>
    <row r="51" spans="1:8" s="47" customFormat="1" x14ac:dyDescent="0.2">
      <c r="A51" s="68" t="s">
        <v>44</v>
      </c>
      <c r="B51" s="69"/>
      <c r="C51" s="69"/>
      <c r="D51" s="69"/>
      <c r="E51" s="70">
        <f>SUM(E28:E50)</f>
        <v>208582.58899999995</v>
      </c>
    </row>
    <row r="53" spans="1:8" ht="29.25" customHeight="1" x14ac:dyDescent="0.2">
      <c r="A53" s="123" t="s">
        <v>119</v>
      </c>
      <c r="B53" s="123"/>
      <c r="C53" s="123"/>
      <c r="D53" s="123"/>
      <c r="E53" s="123"/>
    </row>
    <row r="54" spans="1:8" ht="29.25" customHeight="1" x14ac:dyDescent="0.2">
      <c r="A54" s="123" t="s">
        <v>23</v>
      </c>
      <c r="B54" s="123"/>
      <c r="C54" s="123"/>
      <c r="D54" s="123"/>
      <c r="E54" s="123"/>
    </row>
    <row r="55" spans="1:8" x14ac:dyDescent="0.2">
      <c r="A55" s="123" t="s">
        <v>22</v>
      </c>
      <c r="B55" s="123"/>
      <c r="C55" s="123"/>
      <c r="D55" s="123"/>
      <c r="E55" s="123"/>
      <c r="F55" s="47"/>
      <c r="G55" s="47"/>
      <c r="H55" s="71"/>
    </row>
    <row r="56" spans="1:8" ht="25.5" customHeight="1" x14ac:dyDescent="0.2">
      <c r="A56" s="123" t="s">
        <v>70</v>
      </c>
      <c r="B56" s="123"/>
      <c r="C56" s="123"/>
      <c r="D56" s="123"/>
      <c r="E56" s="123"/>
    </row>
    <row r="57" spans="1:8" x14ac:dyDescent="0.2">
      <c r="A57" s="123" t="s">
        <v>20</v>
      </c>
      <c r="B57" s="123"/>
      <c r="C57" s="123"/>
      <c r="D57" s="123"/>
      <c r="E57" s="123"/>
    </row>
    <row r="58" spans="1:8" x14ac:dyDescent="0.2">
      <c r="A58" s="124" t="s">
        <v>6</v>
      </c>
      <c r="B58" s="124"/>
      <c r="C58" s="124"/>
      <c r="D58" s="124"/>
      <c r="E58" s="124"/>
    </row>
    <row r="59" spans="1:8" x14ac:dyDescent="0.2">
      <c r="A59" s="123" t="s">
        <v>20</v>
      </c>
      <c r="B59" s="123"/>
      <c r="C59" s="123"/>
      <c r="D59" s="123"/>
      <c r="E59" s="123"/>
    </row>
    <row r="60" spans="1:8" x14ac:dyDescent="0.2">
      <c r="A60" s="121" t="s">
        <v>102</v>
      </c>
      <c r="B60" s="121"/>
      <c r="C60" s="121"/>
      <c r="D60" s="121"/>
      <c r="E60" s="72"/>
    </row>
    <row r="61" spans="1:8" x14ac:dyDescent="0.2">
      <c r="B61" s="122" t="s">
        <v>21</v>
      </c>
      <c r="C61" s="122"/>
      <c r="D61" s="122"/>
      <c r="E61" s="73" t="s">
        <v>7</v>
      </c>
    </row>
    <row r="62" spans="1:8" x14ac:dyDescent="0.2">
      <c r="A62" s="52"/>
      <c r="B62" s="52"/>
      <c r="C62" s="52"/>
      <c r="D62" s="52"/>
      <c r="E62" s="52"/>
    </row>
    <row r="63" spans="1:8" x14ac:dyDescent="0.2">
      <c r="A63" s="121" t="s">
        <v>68</v>
      </c>
      <c r="B63" s="121"/>
      <c r="C63" s="121"/>
      <c r="D63" s="121"/>
      <c r="E63" s="72"/>
    </row>
    <row r="64" spans="1:8" x14ac:dyDescent="0.2">
      <c r="B64" s="122" t="s">
        <v>21</v>
      </c>
      <c r="C64" s="122"/>
      <c r="D64" s="122"/>
      <c r="E64" s="73" t="s">
        <v>7</v>
      </c>
    </row>
    <row r="67" spans="1:2" x14ac:dyDescent="0.2">
      <c r="A67" s="47" t="s">
        <v>88</v>
      </c>
    </row>
    <row r="68" spans="1:2" x14ac:dyDescent="0.2">
      <c r="A68" s="48" t="s">
        <v>89</v>
      </c>
      <c r="B68" s="74">
        <v>162940.76999999999</v>
      </c>
    </row>
    <row r="69" spans="1:2" x14ac:dyDescent="0.2">
      <c r="A69" s="75" t="s">
        <v>90</v>
      </c>
      <c r="B69" s="76">
        <v>675222</v>
      </c>
    </row>
    <row r="70" spans="1:2" x14ac:dyDescent="0.2">
      <c r="A70" s="48" t="s">
        <v>91</v>
      </c>
      <c r="B70" s="76">
        <v>677391.95</v>
      </c>
    </row>
    <row r="71" spans="1:2" x14ac:dyDescent="0.2">
      <c r="A71" s="48" t="s">
        <v>117</v>
      </c>
      <c r="B71" s="76">
        <v>12600</v>
      </c>
    </row>
    <row r="72" spans="1:2" x14ac:dyDescent="0.2">
      <c r="A72" s="48" t="s">
        <v>118</v>
      </c>
      <c r="B72" s="76">
        <v>7196.33</v>
      </c>
    </row>
    <row r="73" spans="1:2" x14ac:dyDescent="0.2">
      <c r="A73" s="47" t="s">
        <v>92</v>
      </c>
      <c r="B73" s="74">
        <f>B68+B70+B71+B72-('1 кв.'!E52+'2 кв.'!E54+'3 кв.'!E51)</f>
        <v>189697.22500000009</v>
      </c>
    </row>
  </sheetData>
  <mergeCells count="34">
    <mergeCell ref="A60:D60"/>
    <mergeCell ref="B61:D61"/>
    <mergeCell ref="A63:D63"/>
    <mergeCell ref="B64:D64"/>
    <mergeCell ref="A54:E54"/>
    <mergeCell ref="A55:E55"/>
    <mergeCell ref="A56:E56"/>
    <mergeCell ref="A57:E57"/>
    <mergeCell ref="A58:E58"/>
    <mergeCell ref="A59:E59"/>
    <mergeCell ref="A53:E5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BreakPreview" topLeftCell="A55" zoomScaleNormal="100" zoomScaleSheetLayoutView="100" workbookViewId="0">
      <selection activeCell="A56" sqref="A56:E56"/>
    </sheetView>
  </sheetViews>
  <sheetFormatPr defaultColWidth="9.140625" defaultRowHeight="13.5" x14ac:dyDescent="0.2"/>
  <cols>
    <col min="1" max="1" width="31.5703125" style="48" customWidth="1"/>
    <col min="2" max="2" width="20.28515625" style="48" customWidth="1"/>
    <col min="3" max="3" width="13" style="48" customWidth="1"/>
    <col min="4" max="4" width="16.140625" style="48" customWidth="1"/>
    <col min="5" max="5" width="14.140625" style="48" customWidth="1"/>
    <col min="6" max="6" width="9.140625" style="48"/>
    <col min="7" max="7" width="12.140625" style="48" bestFit="1" customWidth="1"/>
    <col min="8" max="8" width="16.7109375" style="48" customWidth="1"/>
    <col min="9" max="16384" width="9.140625" style="48"/>
  </cols>
  <sheetData>
    <row r="1" spans="1:5" x14ac:dyDescent="0.2">
      <c r="A1" s="127" t="s">
        <v>12</v>
      </c>
      <c r="B1" s="127"/>
      <c r="C1" s="127"/>
      <c r="D1" s="127"/>
      <c r="E1" s="127"/>
    </row>
    <row r="2" spans="1:5" ht="27.75" customHeight="1" x14ac:dyDescent="0.2">
      <c r="A2" s="128" t="s">
        <v>13</v>
      </c>
      <c r="B2" s="129"/>
      <c r="C2" s="129"/>
      <c r="D2" s="129"/>
      <c r="E2" s="129"/>
    </row>
    <row r="3" spans="1:5" x14ac:dyDescent="0.2">
      <c r="A3" s="78"/>
      <c r="B3" s="50"/>
      <c r="C3" s="50"/>
      <c r="D3" s="50"/>
      <c r="E3" s="50"/>
    </row>
    <row r="4" spans="1:5" x14ac:dyDescent="0.2">
      <c r="A4" s="51" t="s">
        <v>14</v>
      </c>
      <c r="B4" s="50"/>
      <c r="C4" s="50"/>
      <c r="D4" s="130" t="s">
        <v>140</v>
      </c>
      <c r="E4" s="130"/>
    </row>
    <row r="5" spans="1:5" x14ac:dyDescent="0.2">
      <c r="A5" s="78"/>
      <c r="B5" s="50"/>
      <c r="C5" s="50"/>
      <c r="D5" s="50"/>
      <c r="E5" s="50"/>
    </row>
    <row r="6" spans="1:5" ht="10.5" customHeight="1" x14ac:dyDescent="0.2">
      <c r="A6" s="123" t="s">
        <v>0</v>
      </c>
      <c r="B6" s="123"/>
      <c r="C6" s="123"/>
      <c r="D6" s="123"/>
      <c r="E6" s="123"/>
    </row>
    <row r="7" spans="1:5" ht="15" customHeight="1" x14ac:dyDescent="0.2">
      <c r="A7" s="131" t="s">
        <v>45</v>
      </c>
      <c r="B7" s="131"/>
      <c r="C7" s="131"/>
      <c r="D7" s="131"/>
      <c r="E7" s="131"/>
    </row>
    <row r="8" spans="1:5" x14ac:dyDescent="0.2">
      <c r="A8" s="113" t="s">
        <v>1</v>
      </c>
      <c r="B8" s="113"/>
      <c r="C8" s="113"/>
      <c r="D8" s="113"/>
      <c r="E8" s="113"/>
    </row>
    <row r="9" spans="1:5" x14ac:dyDescent="0.2">
      <c r="A9" s="125"/>
      <c r="B9" s="125"/>
      <c r="C9" s="125"/>
      <c r="D9" s="125"/>
      <c r="E9" s="125"/>
    </row>
    <row r="10" spans="1:5" ht="13.5" customHeight="1" x14ac:dyDescent="0.2">
      <c r="A10" s="123" t="s">
        <v>94</v>
      </c>
      <c r="B10" s="123"/>
      <c r="C10" s="123"/>
      <c r="D10" s="123"/>
      <c r="E10" s="123"/>
    </row>
    <row r="11" spans="1:5" ht="27" customHeight="1" x14ac:dyDescent="0.2">
      <c r="A11" s="115" t="s">
        <v>16</v>
      </c>
      <c r="B11" s="115"/>
      <c r="C11" s="115"/>
      <c r="D11" s="115"/>
      <c r="E11" s="115"/>
    </row>
    <row r="12" spans="1:5" x14ac:dyDescent="0.2">
      <c r="A12" s="125"/>
      <c r="B12" s="125"/>
      <c r="C12" s="125"/>
      <c r="D12" s="125"/>
      <c r="E12" s="125"/>
    </row>
    <row r="13" spans="1:5" ht="28.5" customHeight="1" x14ac:dyDescent="0.2">
      <c r="A13" s="123" t="s">
        <v>95</v>
      </c>
      <c r="B13" s="123"/>
      <c r="C13" s="123"/>
      <c r="D13" s="123"/>
      <c r="E13" s="123"/>
    </row>
    <row r="14" spans="1:5" ht="17.25" customHeight="1" x14ac:dyDescent="0.2">
      <c r="A14" s="113" t="s">
        <v>17</v>
      </c>
      <c r="B14" s="113"/>
      <c r="C14" s="113"/>
      <c r="D14" s="113"/>
      <c r="E14" s="113"/>
    </row>
    <row r="15" spans="1:5" ht="11.25" customHeight="1" x14ac:dyDescent="0.2">
      <c r="A15" s="125"/>
      <c r="B15" s="125"/>
      <c r="C15" s="125"/>
      <c r="D15" s="125"/>
      <c r="E15" s="125"/>
    </row>
    <row r="16" spans="1:5" ht="12.75" customHeight="1" x14ac:dyDescent="0.2">
      <c r="A16" s="123" t="s">
        <v>96</v>
      </c>
      <c r="B16" s="123"/>
      <c r="C16" s="123"/>
      <c r="D16" s="123"/>
      <c r="E16" s="123"/>
    </row>
    <row r="17" spans="1:7" ht="15.75" customHeight="1" x14ac:dyDescent="0.2">
      <c r="A17" s="113" t="s">
        <v>2</v>
      </c>
      <c r="B17" s="113"/>
      <c r="C17" s="113"/>
      <c r="D17" s="113"/>
      <c r="E17" s="113"/>
    </row>
    <row r="18" spans="1:7" x14ac:dyDescent="0.2">
      <c r="A18" s="78"/>
      <c r="B18" s="78"/>
      <c r="C18" s="78"/>
      <c r="D18" s="78"/>
      <c r="E18" s="78"/>
    </row>
    <row r="19" spans="1:7" ht="16.5" customHeight="1" x14ac:dyDescent="0.2">
      <c r="A19" s="123" t="s">
        <v>97</v>
      </c>
      <c r="B19" s="123"/>
      <c r="C19" s="123"/>
      <c r="D19" s="123"/>
      <c r="E19" s="123"/>
    </row>
    <row r="20" spans="1:7" ht="33" customHeight="1" x14ac:dyDescent="0.2">
      <c r="A20" s="125" t="s">
        <v>18</v>
      </c>
      <c r="B20" s="125"/>
      <c r="C20" s="125"/>
      <c r="D20" s="125"/>
      <c r="E20" s="125"/>
    </row>
    <row r="21" spans="1:7" x14ac:dyDescent="0.2">
      <c r="A21" s="125"/>
      <c r="B21" s="125"/>
      <c r="C21" s="125"/>
      <c r="D21" s="125"/>
      <c r="E21" s="125"/>
    </row>
    <row r="22" spans="1:7" ht="27.75" customHeight="1" x14ac:dyDescent="0.2">
      <c r="A22" s="123" t="s">
        <v>98</v>
      </c>
      <c r="B22" s="123"/>
      <c r="C22" s="123"/>
      <c r="D22" s="123"/>
      <c r="E22" s="123"/>
    </row>
    <row r="23" spans="1:7" x14ac:dyDescent="0.2">
      <c r="A23" s="125"/>
      <c r="B23" s="125"/>
      <c r="C23" s="125"/>
      <c r="D23" s="125"/>
      <c r="E23" s="125"/>
    </row>
    <row r="24" spans="1:7" ht="56.25" customHeight="1" x14ac:dyDescent="0.2">
      <c r="A24" s="123" t="s">
        <v>99</v>
      </c>
      <c r="B24" s="123"/>
      <c r="C24" s="123"/>
      <c r="D24" s="123"/>
      <c r="E24" s="123"/>
    </row>
    <row r="25" spans="1:7" ht="27" customHeight="1" x14ac:dyDescent="0.2">
      <c r="A25" s="126" t="s">
        <v>100</v>
      </c>
      <c r="B25" s="126"/>
      <c r="C25" s="126"/>
      <c r="D25" s="126"/>
      <c r="E25" s="126"/>
    </row>
    <row r="26" spans="1:7" x14ac:dyDescent="0.2">
      <c r="A26" s="126"/>
      <c r="B26" s="126"/>
      <c r="C26" s="126"/>
      <c r="D26" s="126"/>
      <c r="E26" s="126"/>
      <c r="F26" s="53">
        <f>46.9+4361.9</f>
        <v>4408.7999999999993</v>
      </c>
      <c r="G26" s="48">
        <v>3</v>
      </c>
    </row>
    <row r="27" spans="1:7" ht="121.5" x14ac:dyDescent="0.2">
      <c r="A27" s="54" t="s">
        <v>8</v>
      </c>
      <c r="B27" s="54" t="s">
        <v>11</v>
      </c>
      <c r="C27" s="54" t="s">
        <v>3</v>
      </c>
      <c r="D27" s="54" t="s">
        <v>10</v>
      </c>
      <c r="E27" s="54" t="s">
        <v>9</v>
      </c>
    </row>
    <row r="28" spans="1:7" ht="40.5" x14ac:dyDescent="0.2">
      <c r="A28" s="55" t="s">
        <v>4</v>
      </c>
      <c r="B28" s="54" t="s">
        <v>24</v>
      </c>
      <c r="C28" s="54" t="s">
        <v>5</v>
      </c>
      <c r="D28" s="54">
        <v>1.54</v>
      </c>
      <c r="E28" s="56">
        <f>D28*F26*G26</f>
        <v>20368.655999999995</v>
      </c>
      <c r="G28" s="57"/>
    </row>
    <row r="29" spans="1:7" ht="54" x14ac:dyDescent="0.2">
      <c r="A29" s="55" t="s">
        <v>25</v>
      </c>
      <c r="B29" s="54" t="s">
        <v>26</v>
      </c>
      <c r="C29" s="54" t="s">
        <v>5</v>
      </c>
      <c r="D29" s="54">
        <v>2.34</v>
      </c>
      <c r="E29" s="56">
        <f>D29*F26*G26</f>
        <v>30949.775999999991</v>
      </c>
      <c r="G29" s="57"/>
    </row>
    <row r="30" spans="1:7" ht="40.5" x14ac:dyDescent="0.2">
      <c r="A30" s="55" t="s">
        <v>31</v>
      </c>
      <c r="B30" s="54" t="s">
        <v>87</v>
      </c>
      <c r="C30" s="54" t="s">
        <v>5</v>
      </c>
      <c r="D30" s="54">
        <v>2.0499999999999998</v>
      </c>
      <c r="E30" s="56">
        <f>D30*F26*G26</f>
        <v>27114.119999999992</v>
      </c>
      <c r="G30" s="57"/>
    </row>
    <row r="31" spans="1:7" ht="40.5" x14ac:dyDescent="0.2">
      <c r="A31" s="55" t="s">
        <v>32</v>
      </c>
      <c r="B31" s="54" t="s">
        <v>87</v>
      </c>
      <c r="C31" s="54" t="s">
        <v>5</v>
      </c>
      <c r="D31" s="54">
        <v>1.55</v>
      </c>
      <c r="E31" s="56">
        <f>D31*F26*G26</f>
        <v>20500.919999999998</v>
      </c>
      <c r="G31" s="57"/>
    </row>
    <row r="32" spans="1:7" x14ac:dyDescent="0.2">
      <c r="A32" s="55" t="s">
        <v>33</v>
      </c>
      <c r="B32" s="58" t="s">
        <v>34</v>
      </c>
      <c r="C32" s="54" t="s">
        <v>5</v>
      </c>
      <c r="D32" s="54">
        <v>0.61</v>
      </c>
      <c r="E32" s="56">
        <f>D32*F26*G26</f>
        <v>8068.1039999999985</v>
      </c>
      <c r="G32" s="57"/>
    </row>
    <row r="33" spans="1:7" x14ac:dyDescent="0.2">
      <c r="A33" s="55" t="s">
        <v>35</v>
      </c>
      <c r="B33" s="58" t="s">
        <v>34</v>
      </c>
      <c r="C33" s="54" t="s">
        <v>5</v>
      </c>
      <c r="D33" s="54">
        <v>0.15</v>
      </c>
      <c r="E33" s="56">
        <f>D33*F26*G26</f>
        <v>1983.9599999999996</v>
      </c>
      <c r="G33" s="57"/>
    </row>
    <row r="34" spans="1:7" ht="54" x14ac:dyDescent="0.2">
      <c r="A34" s="55" t="s">
        <v>28</v>
      </c>
      <c r="B34" s="54" t="s">
        <v>87</v>
      </c>
      <c r="C34" s="54" t="s">
        <v>5</v>
      </c>
      <c r="D34" s="54">
        <v>0.41</v>
      </c>
      <c r="E34" s="56">
        <f>D34*F26*G26</f>
        <v>5422.8239999999987</v>
      </c>
      <c r="G34" s="57"/>
    </row>
    <row r="35" spans="1:7" ht="40.5" x14ac:dyDescent="0.2">
      <c r="A35" s="55" t="s">
        <v>27</v>
      </c>
      <c r="B35" s="54" t="s">
        <v>87</v>
      </c>
      <c r="C35" s="54" t="s">
        <v>5</v>
      </c>
      <c r="D35" s="54">
        <v>0.1</v>
      </c>
      <c r="E35" s="56">
        <f>D35*F26*G26</f>
        <v>1322.6399999999999</v>
      </c>
      <c r="G35" s="57"/>
    </row>
    <row r="36" spans="1:7" ht="54" x14ac:dyDescent="0.2">
      <c r="A36" s="55" t="s">
        <v>43</v>
      </c>
      <c r="B36" s="54" t="s">
        <v>36</v>
      </c>
      <c r="C36" s="54" t="s">
        <v>5</v>
      </c>
      <c r="D36" s="54">
        <v>0.27</v>
      </c>
      <c r="E36" s="56">
        <v>11550</v>
      </c>
      <c r="G36" s="57"/>
    </row>
    <row r="37" spans="1:7" ht="40.5" x14ac:dyDescent="0.2">
      <c r="A37" s="55" t="s">
        <v>37</v>
      </c>
      <c r="B37" s="54" t="s">
        <v>38</v>
      </c>
      <c r="C37" s="54" t="s">
        <v>5</v>
      </c>
      <c r="D37" s="54">
        <v>0.28000000000000003</v>
      </c>
      <c r="E37" s="56">
        <v>0</v>
      </c>
      <c r="G37" s="57"/>
    </row>
    <row r="38" spans="1:7" x14ac:dyDescent="0.2">
      <c r="A38" s="55" t="s">
        <v>29</v>
      </c>
      <c r="B38" s="54" t="s">
        <v>42</v>
      </c>
      <c r="C38" s="54" t="s">
        <v>5</v>
      </c>
      <c r="D38" s="54">
        <v>2.76</v>
      </c>
      <c r="E38" s="56">
        <f>D38*F26*G26</f>
        <v>36504.863999999987</v>
      </c>
      <c r="G38" s="57"/>
    </row>
    <row r="39" spans="1:7" ht="14.25" thickBot="1" x14ac:dyDescent="0.25">
      <c r="A39" s="59" t="s">
        <v>39</v>
      </c>
      <c r="B39" s="60" t="s">
        <v>42</v>
      </c>
      <c r="C39" s="60" t="s">
        <v>5</v>
      </c>
      <c r="D39" s="60">
        <v>3.2</v>
      </c>
      <c r="E39" s="61">
        <f>D39*F26*G26</f>
        <v>42324.479999999996</v>
      </c>
      <c r="G39" s="57"/>
    </row>
    <row r="40" spans="1:7" ht="14.25" thickBot="1" x14ac:dyDescent="0.25">
      <c r="A40" s="59" t="s">
        <v>64</v>
      </c>
      <c r="B40" s="60" t="s">
        <v>141</v>
      </c>
      <c r="C40" s="60" t="s">
        <v>66</v>
      </c>
      <c r="D40" s="60"/>
      <c r="E40" s="61">
        <v>5485.07</v>
      </c>
      <c r="G40" s="57"/>
    </row>
    <row r="41" spans="1:7" ht="27" x14ac:dyDescent="0.2">
      <c r="A41" s="62" t="s">
        <v>142</v>
      </c>
      <c r="B41" s="63" t="s">
        <v>134</v>
      </c>
      <c r="C41" s="54" t="s">
        <v>63</v>
      </c>
      <c r="D41" s="54">
        <v>4</v>
      </c>
      <c r="E41" s="56">
        <f>D41*126.7</f>
        <v>506.8</v>
      </c>
    </row>
    <row r="42" spans="1:7" x14ac:dyDescent="0.2">
      <c r="A42" s="64" t="s">
        <v>143</v>
      </c>
      <c r="B42" s="63" t="s">
        <v>135</v>
      </c>
      <c r="C42" s="54" t="s">
        <v>63</v>
      </c>
      <c r="D42" s="54">
        <v>0.66</v>
      </c>
      <c r="E42" s="56">
        <f>D42*126.7</f>
        <v>83.622</v>
      </c>
    </row>
    <row r="43" spans="1:7" ht="27" x14ac:dyDescent="0.2">
      <c r="A43" s="65" t="s">
        <v>144</v>
      </c>
      <c r="B43" s="63" t="s">
        <v>135</v>
      </c>
      <c r="C43" s="54" t="s">
        <v>63</v>
      </c>
      <c r="D43" s="54">
        <v>8.3000000000000007</v>
      </c>
      <c r="E43" s="56">
        <f t="shared" ref="E43:E46" si="0">D43*126.7</f>
        <v>1051.6100000000001</v>
      </c>
    </row>
    <row r="44" spans="1:7" x14ac:dyDescent="0.2">
      <c r="A44" s="65" t="s">
        <v>145</v>
      </c>
      <c r="B44" s="63" t="s">
        <v>135</v>
      </c>
      <c r="C44" s="54" t="s">
        <v>63</v>
      </c>
      <c r="D44" s="54">
        <v>2</v>
      </c>
      <c r="E44" s="56">
        <f>D44*126.7</f>
        <v>253.4</v>
      </c>
    </row>
    <row r="45" spans="1:7" ht="27" x14ac:dyDescent="0.2">
      <c r="A45" s="65" t="s">
        <v>146</v>
      </c>
      <c r="B45" s="63" t="s">
        <v>136</v>
      </c>
      <c r="C45" s="54" t="s">
        <v>63</v>
      </c>
      <c r="D45" s="54">
        <v>20</v>
      </c>
      <c r="E45" s="56">
        <f>D45*126.7</f>
        <v>2534</v>
      </c>
    </row>
    <row r="46" spans="1:7" x14ac:dyDescent="0.2">
      <c r="A46" s="65" t="s">
        <v>147</v>
      </c>
      <c r="B46" s="63" t="s">
        <v>136</v>
      </c>
      <c r="C46" s="54" t="s">
        <v>63</v>
      </c>
      <c r="D46" s="54">
        <v>1</v>
      </c>
      <c r="E46" s="56">
        <f t="shared" si="0"/>
        <v>126.7</v>
      </c>
    </row>
    <row r="47" spans="1:7" x14ac:dyDescent="0.2">
      <c r="A47" s="65" t="s">
        <v>148</v>
      </c>
      <c r="B47" s="63" t="s">
        <v>136</v>
      </c>
      <c r="C47" s="54" t="s">
        <v>63</v>
      </c>
      <c r="D47" s="54">
        <v>0.66</v>
      </c>
      <c r="E47" s="56">
        <f>D47*126.7</f>
        <v>83.622</v>
      </c>
    </row>
    <row r="48" spans="1:7" x14ac:dyDescent="0.2">
      <c r="A48" s="55"/>
      <c r="B48" s="63"/>
      <c r="C48" s="54"/>
      <c r="D48" s="54"/>
      <c r="E48" s="56"/>
    </row>
    <row r="49" spans="1:8" s="47" customFormat="1" x14ac:dyDescent="0.2">
      <c r="A49" s="68" t="s">
        <v>44</v>
      </c>
      <c r="B49" s="69"/>
      <c r="C49" s="69"/>
      <c r="D49" s="69"/>
      <c r="E49" s="70">
        <f>SUM(E28:E48)</f>
        <v>216235.16799999992</v>
      </c>
    </row>
    <row r="51" spans="1:8" s="106" customFormat="1" ht="29.25" customHeight="1" x14ac:dyDescent="0.2">
      <c r="A51" s="133" t="s">
        <v>149</v>
      </c>
      <c r="B51" s="133"/>
      <c r="C51" s="133"/>
      <c r="D51" s="133"/>
      <c r="E51" s="133"/>
    </row>
    <row r="52" spans="1:8" ht="29.25" customHeight="1" x14ac:dyDescent="0.2">
      <c r="A52" s="123" t="s">
        <v>23</v>
      </c>
      <c r="B52" s="123"/>
      <c r="C52" s="123"/>
      <c r="D52" s="123"/>
      <c r="E52" s="123"/>
    </row>
    <row r="53" spans="1:8" x14ac:dyDescent="0.2">
      <c r="A53" s="123" t="s">
        <v>22</v>
      </c>
      <c r="B53" s="123"/>
      <c r="C53" s="123"/>
      <c r="D53" s="123"/>
      <c r="E53" s="123"/>
      <c r="F53" s="47"/>
      <c r="G53" s="47"/>
      <c r="H53" s="71"/>
    </row>
    <row r="54" spans="1:8" ht="25.5" customHeight="1" x14ac:dyDescent="0.2">
      <c r="A54" s="123" t="s">
        <v>70</v>
      </c>
      <c r="B54" s="123"/>
      <c r="C54" s="123"/>
      <c r="D54" s="123"/>
      <c r="E54" s="123"/>
    </row>
    <row r="55" spans="1:8" x14ac:dyDescent="0.2">
      <c r="A55" s="123" t="s">
        <v>20</v>
      </c>
      <c r="B55" s="123"/>
      <c r="C55" s="123"/>
      <c r="D55" s="123"/>
      <c r="E55" s="123"/>
    </row>
    <row r="56" spans="1:8" x14ac:dyDescent="0.2">
      <c r="A56" s="124" t="s">
        <v>6</v>
      </c>
      <c r="B56" s="124"/>
      <c r="C56" s="124"/>
      <c r="D56" s="124"/>
      <c r="E56" s="124"/>
    </row>
    <row r="57" spans="1:8" x14ac:dyDescent="0.2">
      <c r="A57" s="123" t="s">
        <v>20</v>
      </c>
      <c r="B57" s="123"/>
      <c r="C57" s="123"/>
      <c r="D57" s="123"/>
      <c r="E57" s="123"/>
    </row>
    <row r="58" spans="1:8" x14ac:dyDescent="0.2">
      <c r="A58" s="121" t="s">
        <v>102</v>
      </c>
      <c r="B58" s="121"/>
      <c r="C58" s="121"/>
      <c r="D58" s="121"/>
      <c r="E58" s="72"/>
    </row>
    <row r="59" spans="1:8" x14ac:dyDescent="0.2">
      <c r="B59" s="122" t="s">
        <v>21</v>
      </c>
      <c r="C59" s="122"/>
      <c r="D59" s="122"/>
      <c r="E59" s="77" t="s">
        <v>7</v>
      </c>
    </row>
    <row r="60" spans="1:8" x14ac:dyDescent="0.2">
      <c r="A60" s="78"/>
      <c r="B60" s="78"/>
      <c r="C60" s="78"/>
      <c r="D60" s="78"/>
      <c r="E60" s="78"/>
    </row>
    <row r="61" spans="1:8" x14ac:dyDescent="0.2">
      <c r="A61" s="121" t="s">
        <v>68</v>
      </c>
      <c r="B61" s="121"/>
      <c r="C61" s="121"/>
      <c r="D61" s="121"/>
      <c r="E61" s="72"/>
    </row>
    <row r="62" spans="1:8" x14ac:dyDescent="0.2">
      <c r="B62" s="122" t="s">
        <v>21</v>
      </c>
      <c r="C62" s="122"/>
      <c r="D62" s="122"/>
      <c r="E62" s="77" t="s">
        <v>7</v>
      </c>
    </row>
    <row r="65" spans="1:2" x14ac:dyDescent="0.2">
      <c r="A65" s="47" t="s">
        <v>88</v>
      </c>
    </row>
    <row r="66" spans="1:2" x14ac:dyDescent="0.2">
      <c r="A66" s="48" t="s">
        <v>89</v>
      </c>
      <c r="B66" s="74">
        <v>162940.76999999999</v>
      </c>
    </row>
    <row r="67" spans="1:2" x14ac:dyDescent="0.2">
      <c r="A67" s="75" t="s">
        <v>90</v>
      </c>
      <c r="B67" s="76">
        <v>901081.14</v>
      </c>
    </row>
    <row r="68" spans="1:2" x14ac:dyDescent="0.2">
      <c r="A68" s="48" t="s">
        <v>91</v>
      </c>
      <c r="B68" s="76">
        <v>903020.29</v>
      </c>
    </row>
    <row r="69" spans="1:2" x14ac:dyDescent="0.2">
      <c r="A69" s="48" t="s">
        <v>117</v>
      </c>
      <c r="B69" s="76">
        <v>16800</v>
      </c>
    </row>
    <row r="70" spans="1:2" x14ac:dyDescent="0.2">
      <c r="A70" s="48" t="s">
        <v>118</v>
      </c>
      <c r="B70" s="76">
        <v>9640.74</v>
      </c>
    </row>
    <row r="71" spans="1:2" x14ac:dyDescent="0.2">
      <c r="A71" s="47" t="s">
        <v>92</v>
      </c>
      <c r="B71" s="74">
        <f>B66+B68+B69+B70-('1 кв.'!E52+'2 кв.'!E54+'3 кв.'!E51+'4 кв.'!E49)</f>
        <v>205734.80700000026</v>
      </c>
    </row>
    <row r="72" spans="1:2" x14ac:dyDescent="0.2">
      <c r="B72" s="48" t="s">
        <v>20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view="pageBreakPreview" topLeftCell="A7" zoomScaleNormal="100" zoomScaleSheetLayoutView="100" workbookViewId="0">
      <selection activeCell="F16" sqref="F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135" t="s">
        <v>120</v>
      </c>
      <c r="B1" s="135"/>
      <c r="C1" s="135"/>
      <c r="D1" s="79"/>
    </row>
    <row r="2" spans="1:5" ht="15.75" x14ac:dyDescent="0.25">
      <c r="A2" s="136" t="s">
        <v>121</v>
      </c>
      <c r="B2" s="136"/>
      <c r="C2" s="136"/>
      <c r="D2" s="80"/>
    </row>
    <row r="3" spans="1:5" ht="15.75" x14ac:dyDescent="0.25">
      <c r="A3" s="136" t="s">
        <v>122</v>
      </c>
      <c r="B3" s="136"/>
      <c r="C3" s="136"/>
      <c r="D3" s="80"/>
    </row>
    <row r="4" spans="1:5" ht="15.75" x14ac:dyDescent="0.25">
      <c r="A4" s="135" t="s">
        <v>139</v>
      </c>
      <c r="B4" s="135"/>
      <c r="C4" s="135"/>
      <c r="D4" s="79"/>
    </row>
    <row r="5" spans="1:5" ht="15.75" x14ac:dyDescent="0.25">
      <c r="A5" s="137"/>
      <c r="B5" s="137"/>
      <c r="C5" s="137"/>
      <c r="D5" s="1"/>
    </row>
    <row r="6" spans="1:5" ht="15.75" x14ac:dyDescent="0.25">
      <c r="A6" s="80"/>
      <c r="B6" s="2" t="s">
        <v>89</v>
      </c>
      <c r="C6" s="81">
        <f>'4 кв.'!B66</f>
        <v>162940.76999999999</v>
      </c>
      <c r="D6" s="82"/>
    </row>
    <row r="7" spans="1:5" ht="15.75" x14ac:dyDescent="0.25">
      <c r="A7" s="83" t="s">
        <v>123</v>
      </c>
      <c r="B7" s="80" t="s">
        <v>90</v>
      </c>
      <c r="C7" s="84">
        <f>'4 кв.'!B67</f>
        <v>901081.14</v>
      </c>
      <c r="D7" s="85"/>
    </row>
    <row r="8" spans="1:5" ht="15.75" x14ac:dyDescent="0.25">
      <c r="A8" s="13"/>
      <c r="B8" s="2" t="s">
        <v>91</v>
      </c>
      <c r="C8" s="84">
        <f>'4 кв.'!B68</f>
        <v>903020.29</v>
      </c>
      <c r="D8" s="85"/>
    </row>
    <row r="9" spans="1:5" ht="15.75" x14ac:dyDescent="0.25">
      <c r="A9" s="13"/>
      <c r="B9" s="2" t="s">
        <v>117</v>
      </c>
      <c r="C9" s="84">
        <f>'4 кв.'!B69</f>
        <v>16800</v>
      </c>
      <c r="D9" s="85"/>
    </row>
    <row r="10" spans="1:5" ht="15.75" x14ac:dyDescent="0.25">
      <c r="A10" s="13"/>
      <c r="B10" s="2" t="s">
        <v>118</v>
      </c>
      <c r="C10" s="84">
        <f>'4 кв.'!B70</f>
        <v>9640.74</v>
      </c>
      <c r="D10" s="85"/>
    </row>
    <row r="11" spans="1:5" ht="15.75" x14ac:dyDescent="0.25">
      <c r="A11" s="13"/>
      <c r="B11" s="80" t="s">
        <v>124</v>
      </c>
      <c r="C11" s="86">
        <f>SUM(C8:C10)</f>
        <v>929461.03</v>
      </c>
      <c r="D11" s="82"/>
    </row>
    <row r="12" spans="1:5" ht="15.75" x14ac:dyDescent="0.25">
      <c r="A12" s="1"/>
      <c r="B12" s="134"/>
      <c r="C12" s="134"/>
      <c r="D12" s="85"/>
    </row>
    <row r="13" spans="1:5" ht="15.75" x14ac:dyDescent="0.25">
      <c r="A13" s="87" t="s">
        <v>125</v>
      </c>
      <c r="B13" s="88" t="s">
        <v>64</v>
      </c>
      <c r="C13" s="84">
        <f>'1 кв.'!E50+'2 кв.'!E40+'3 кв.'!E40+'4 кв.'!E40</f>
        <v>39262.480000000003</v>
      </c>
      <c r="D13" s="85"/>
    </row>
    <row r="14" spans="1:5" ht="15.75" x14ac:dyDescent="0.25">
      <c r="A14" s="1"/>
      <c r="B14" s="88" t="s">
        <v>126</v>
      </c>
      <c r="C14" s="84">
        <f>E31+E34</f>
        <v>77800.088999999993</v>
      </c>
      <c r="D14" s="85"/>
      <c r="E14" s="89"/>
    </row>
    <row r="15" spans="1:5" ht="15.75" x14ac:dyDescent="0.25">
      <c r="B15" s="90" t="s">
        <v>4</v>
      </c>
      <c r="C15" s="84">
        <f>'1 кв.'!E28+'2 кв.'!E28+'3 кв.'!E28+'4 кв.'!E28</f>
        <v>86765.183999999979</v>
      </c>
      <c r="D15" s="85"/>
    </row>
    <row r="16" spans="1:5" ht="15.75" x14ac:dyDescent="0.25">
      <c r="A16" s="87"/>
      <c r="B16" s="90" t="s">
        <v>25</v>
      </c>
      <c r="C16" s="84">
        <f>'1 кв.'!E29+'2 кв.'!E29+'3 кв.'!E29+'4 кв.'!E29</f>
        <v>121418.35199999998</v>
      </c>
      <c r="D16" s="85"/>
    </row>
    <row r="17" spans="1:5" ht="15.75" x14ac:dyDescent="0.25">
      <c r="A17" s="87"/>
      <c r="B17" s="90" t="s">
        <v>31</v>
      </c>
      <c r="C17" s="84">
        <f>'1 кв.'!E30+'2 кв.'!E30+'3 кв.'!E30+'4 кв.'!E30</f>
        <v>107927.42399999997</v>
      </c>
      <c r="D17" s="85"/>
    </row>
    <row r="18" spans="1:5" ht="15.75" x14ac:dyDescent="0.25">
      <c r="A18" s="87"/>
      <c r="B18" s="90" t="s">
        <v>32</v>
      </c>
      <c r="C18" s="84">
        <f>'1 кв.'!E31+'2 кв.'!E31+'3 кв.'!E31+'4 кв.'!E31</f>
        <v>81342.359999999986</v>
      </c>
      <c r="D18" s="85"/>
    </row>
    <row r="19" spans="1:5" ht="15.75" x14ac:dyDescent="0.25">
      <c r="A19" s="87"/>
      <c r="B19" s="90" t="s">
        <v>33</v>
      </c>
      <c r="C19" s="84">
        <f>'1 кв.'!E32+'2 кв.'!E32+'3 кв.'!E32+'4 кв.'!E32</f>
        <v>32272.415999999994</v>
      </c>
      <c r="D19" s="85"/>
    </row>
    <row r="20" spans="1:5" ht="15.75" x14ac:dyDescent="0.25">
      <c r="A20" s="87"/>
      <c r="B20" s="90" t="s">
        <v>35</v>
      </c>
      <c r="C20" s="84">
        <f>'1 кв.'!E33+'2 кв.'!E33+'3 кв.'!E33+'4 кв.'!E33</f>
        <v>7935.8399999999983</v>
      </c>
      <c r="D20" s="85"/>
    </row>
    <row r="21" spans="1:5" ht="15.75" x14ac:dyDescent="0.25">
      <c r="A21" s="87"/>
      <c r="B21" s="90" t="s">
        <v>127</v>
      </c>
      <c r="C21" s="84">
        <f>'1 кв.'!E34+'2 кв.'!E34+'3 кв.'!E34+'4 кв.'!E34</f>
        <v>21294.503999999994</v>
      </c>
      <c r="D21" s="85"/>
    </row>
    <row r="22" spans="1:5" ht="15.75" x14ac:dyDescent="0.25">
      <c r="A22" s="87"/>
      <c r="B22" s="90" t="s">
        <v>128</v>
      </c>
      <c r="C22" s="84">
        <f>'1 кв.'!E35+'2 кв.'!E35+'3 кв.'!E35+'4 кв.'!E35</f>
        <v>5290.5599999999995</v>
      </c>
      <c r="D22" s="85"/>
    </row>
    <row r="23" spans="1:5" ht="15.75" x14ac:dyDescent="0.25">
      <c r="A23" s="87"/>
      <c r="B23" s="90" t="s">
        <v>129</v>
      </c>
      <c r="C23" s="84">
        <f>'1 кв.'!E36+'2 кв.'!E36+'3 кв.'!E36+'4 кв.'!E36</f>
        <v>16890</v>
      </c>
      <c r="D23" s="85"/>
    </row>
    <row r="24" spans="1:5" ht="15.75" x14ac:dyDescent="0.25">
      <c r="A24" s="87"/>
      <c r="B24" s="90" t="s">
        <v>37</v>
      </c>
      <c r="C24" s="84">
        <f>'1 кв.'!E37+'2 кв.'!E37+'3 кв.'!E37+'4 кв.'!E37</f>
        <v>0</v>
      </c>
      <c r="D24" s="85"/>
    </row>
    <row r="25" spans="1:5" ht="15.75" x14ac:dyDescent="0.25">
      <c r="A25" s="87"/>
      <c r="B25" s="90" t="s">
        <v>29</v>
      </c>
      <c r="C25" s="84">
        <f>'1 кв.'!E38+'2 кв.'!E38+'3 кв.'!E38+'4 кв.'!E38</f>
        <v>117847.22399999996</v>
      </c>
      <c r="D25" s="85"/>
    </row>
    <row r="26" spans="1:5" ht="15.75" x14ac:dyDescent="0.25">
      <c r="A26" s="87"/>
      <c r="B26" s="90" t="s">
        <v>39</v>
      </c>
      <c r="C26" s="84">
        <f>'1 кв.'!E39+'2 кв.'!E39+'3 кв.'!E39+'4 кв.'!E39</f>
        <v>170620.56</v>
      </c>
      <c r="D26" s="85"/>
    </row>
    <row r="27" spans="1:5" ht="15.75" x14ac:dyDescent="0.25">
      <c r="A27" s="1"/>
      <c r="B27" s="83" t="s">
        <v>130</v>
      </c>
      <c r="C27" s="81">
        <f>SUM(C13:C26)</f>
        <v>886666.99299999978</v>
      </c>
      <c r="D27" s="85"/>
      <c r="E27" s="89"/>
    </row>
    <row r="28" spans="1:5" ht="15.75" x14ac:dyDescent="0.25">
      <c r="A28" s="1"/>
      <c r="B28" s="91" t="s">
        <v>131</v>
      </c>
      <c r="C28" s="81">
        <f>C6+C11-C27</f>
        <v>205734.80700000026</v>
      </c>
      <c r="D28" s="85"/>
    </row>
    <row r="29" spans="1:5" s="94" customFormat="1" ht="30" x14ac:dyDescent="0.25">
      <c r="A29" s="12"/>
      <c r="B29" s="92" t="s">
        <v>132</v>
      </c>
      <c r="C29" s="3" t="s">
        <v>133</v>
      </c>
      <c r="D29" s="93"/>
    </row>
    <row r="30" spans="1:5" ht="15.75" x14ac:dyDescent="0.25">
      <c r="A30" s="95" t="s">
        <v>60</v>
      </c>
      <c r="B30" s="20" t="s">
        <v>50</v>
      </c>
      <c r="C30" s="95">
        <v>12</v>
      </c>
      <c r="D30" s="85"/>
      <c r="E30" s="94"/>
    </row>
    <row r="31" spans="1:5" ht="15.75" x14ac:dyDescent="0.25">
      <c r="A31" s="95"/>
      <c r="B31" s="20" t="s">
        <v>51</v>
      </c>
      <c r="C31" s="95">
        <v>21</v>
      </c>
      <c r="D31" s="85"/>
      <c r="E31" s="94">
        <f>225.25*118.42</f>
        <v>26674.105</v>
      </c>
    </row>
    <row r="32" spans="1:5" ht="15.75" x14ac:dyDescent="0.25">
      <c r="A32" s="95"/>
      <c r="B32" s="20" t="s">
        <v>52</v>
      </c>
      <c r="C32" s="96">
        <v>93.5</v>
      </c>
      <c r="D32" s="85"/>
      <c r="E32" s="94"/>
    </row>
    <row r="33" spans="1:5" ht="30" x14ac:dyDescent="0.25">
      <c r="A33" s="95" t="s">
        <v>61</v>
      </c>
      <c r="B33" s="20" t="s">
        <v>53</v>
      </c>
      <c r="C33" s="95">
        <v>1</v>
      </c>
      <c r="D33" s="85"/>
      <c r="E33" s="94"/>
    </row>
    <row r="34" spans="1:5" ht="30" x14ac:dyDescent="0.25">
      <c r="A34" s="95"/>
      <c r="B34" s="20" t="s">
        <v>54</v>
      </c>
      <c r="C34" s="95">
        <v>84</v>
      </c>
      <c r="D34" s="85"/>
      <c r="E34" s="94">
        <f>403.52*126.7</f>
        <v>51125.983999999997</v>
      </c>
    </row>
    <row r="35" spans="1:5" ht="15.75" x14ac:dyDescent="0.25">
      <c r="A35" s="95"/>
      <c r="B35" s="20" t="s">
        <v>55</v>
      </c>
      <c r="C35" s="95">
        <v>1.25</v>
      </c>
      <c r="D35" s="85"/>
      <c r="E35" s="94"/>
    </row>
    <row r="36" spans="1:5" ht="15.75" x14ac:dyDescent="0.25">
      <c r="A36" s="95"/>
      <c r="B36" s="20" t="s">
        <v>56</v>
      </c>
      <c r="C36" s="97">
        <v>1.5</v>
      </c>
      <c r="D36" s="85"/>
      <c r="E36" s="94"/>
    </row>
    <row r="37" spans="1:5" ht="15.75" x14ac:dyDescent="0.25">
      <c r="A37" s="95"/>
      <c r="B37" s="20" t="s">
        <v>57</v>
      </c>
      <c r="C37" s="95">
        <v>1</v>
      </c>
      <c r="D37" s="85"/>
      <c r="E37" s="94"/>
    </row>
    <row r="38" spans="1:5" ht="15.75" customHeight="1" x14ac:dyDescent="0.25">
      <c r="A38" s="95" t="s">
        <v>62</v>
      </c>
      <c r="B38" s="20" t="s">
        <v>58</v>
      </c>
      <c r="C38" s="96">
        <v>7</v>
      </c>
      <c r="D38" s="85"/>
      <c r="E38" s="94"/>
    </row>
    <row r="39" spans="1:5" ht="15.75" x14ac:dyDescent="0.25">
      <c r="A39" s="95"/>
      <c r="B39" s="98" t="s">
        <v>59</v>
      </c>
      <c r="C39" s="99">
        <v>3</v>
      </c>
      <c r="D39" s="85"/>
      <c r="E39" s="94"/>
    </row>
    <row r="40" spans="1:5" ht="30" x14ac:dyDescent="0.25">
      <c r="A40" s="95" t="s">
        <v>83</v>
      </c>
      <c r="B40" s="20" t="s">
        <v>72</v>
      </c>
      <c r="C40" s="96">
        <v>74.099999999999994</v>
      </c>
      <c r="D40" s="85"/>
      <c r="E40" s="94"/>
    </row>
    <row r="41" spans="1:5" ht="15.75" x14ac:dyDescent="0.25">
      <c r="A41" s="95" t="s">
        <v>84</v>
      </c>
      <c r="B41" s="21" t="s">
        <v>73</v>
      </c>
      <c r="C41" s="95">
        <v>7</v>
      </c>
      <c r="D41" s="85"/>
    </row>
    <row r="42" spans="1:5" ht="15.75" x14ac:dyDescent="0.25">
      <c r="A42" s="95"/>
      <c r="B42" s="20" t="s">
        <v>74</v>
      </c>
      <c r="C42" s="95">
        <v>4</v>
      </c>
      <c r="D42" s="85"/>
    </row>
    <row r="43" spans="1:5" ht="14.25" customHeight="1" x14ac:dyDescent="0.25">
      <c r="A43" s="95"/>
      <c r="B43" s="20" t="s">
        <v>75</v>
      </c>
      <c r="C43" s="95">
        <v>2</v>
      </c>
      <c r="D43" s="85"/>
    </row>
    <row r="44" spans="1:5" ht="14.25" customHeight="1" x14ac:dyDescent="0.25">
      <c r="A44" s="95"/>
      <c r="B44" s="20" t="s">
        <v>76</v>
      </c>
      <c r="C44" s="95">
        <v>50.5</v>
      </c>
      <c r="D44" s="85"/>
    </row>
    <row r="45" spans="1:5" ht="14.25" customHeight="1" x14ac:dyDescent="0.25">
      <c r="A45" s="95" t="s">
        <v>85</v>
      </c>
      <c r="B45" s="20" t="s">
        <v>77</v>
      </c>
      <c r="C45" s="95">
        <v>4</v>
      </c>
      <c r="D45" s="85"/>
    </row>
    <row r="46" spans="1:5" ht="14.25" customHeight="1" x14ac:dyDescent="0.25">
      <c r="A46" s="95"/>
      <c r="B46" s="20" t="s">
        <v>78</v>
      </c>
      <c r="C46" s="95">
        <v>14</v>
      </c>
      <c r="D46" s="85"/>
    </row>
    <row r="47" spans="1:5" ht="14.25" customHeight="1" x14ac:dyDescent="0.25">
      <c r="A47" s="95"/>
      <c r="B47" s="20" t="s">
        <v>79</v>
      </c>
      <c r="C47" s="95">
        <v>22.75</v>
      </c>
      <c r="D47" s="85"/>
    </row>
    <row r="48" spans="1:5" ht="14.25" customHeight="1" x14ac:dyDescent="0.25">
      <c r="A48" s="95"/>
      <c r="B48" s="20" t="s">
        <v>80</v>
      </c>
      <c r="C48" s="95">
        <v>7.8</v>
      </c>
      <c r="D48" s="85"/>
    </row>
    <row r="49" spans="1:4" ht="14.25" customHeight="1" x14ac:dyDescent="0.25">
      <c r="A49" s="95"/>
      <c r="B49" s="20" t="s">
        <v>81</v>
      </c>
      <c r="C49" s="95">
        <v>0.5</v>
      </c>
      <c r="D49" s="85"/>
    </row>
    <row r="50" spans="1:4" ht="14.25" customHeight="1" x14ac:dyDescent="0.25">
      <c r="A50" s="95"/>
      <c r="B50" s="20" t="s">
        <v>82</v>
      </c>
      <c r="C50" s="95">
        <v>104</v>
      </c>
      <c r="D50" s="85"/>
    </row>
    <row r="51" spans="1:4" ht="14.25" customHeight="1" x14ac:dyDescent="0.25">
      <c r="A51" s="95" t="s">
        <v>114</v>
      </c>
      <c r="B51" s="20" t="s">
        <v>105</v>
      </c>
      <c r="C51" s="95">
        <v>6</v>
      </c>
      <c r="D51" s="85"/>
    </row>
    <row r="52" spans="1:4" ht="14.25" customHeight="1" x14ac:dyDescent="0.25">
      <c r="A52" s="95" t="s">
        <v>115</v>
      </c>
      <c r="B52" s="20" t="s">
        <v>106</v>
      </c>
      <c r="C52" s="95">
        <v>12</v>
      </c>
      <c r="D52" s="85"/>
    </row>
    <row r="53" spans="1:4" ht="14.25" customHeight="1" x14ac:dyDescent="0.25">
      <c r="A53" s="95"/>
      <c r="B53" s="20" t="s">
        <v>107</v>
      </c>
      <c r="C53" s="95">
        <v>8</v>
      </c>
      <c r="D53" s="85"/>
    </row>
    <row r="54" spans="1:4" ht="14.25" customHeight="1" x14ac:dyDescent="0.25">
      <c r="A54" s="95"/>
      <c r="B54" s="20" t="s">
        <v>108</v>
      </c>
      <c r="C54" s="95">
        <v>2</v>
      </c>
      <c r="D54" s="85"/>
    </row>
    <row r="55" spans="1:4" ht="14.25" customHeight="1" x14ac:dyDescent="0.25">
      <c r="A55" s="95"/>
      <c r="B55" s="20" t="s">
        <v>109</v>
      </c>
      <c r="C55" s="95">
        <v>41.25</v>
      </c>
      <c r="D55" s="85"/>
    </row>
    <row r="56" spans="1:4" ht="14.25" customHeight="1" x14ac:dyDescent="0.25">
      <c r="A56" s="95" t="s">
        <v>116</v>
      </c>
      <c r="B56" s="20" t="s">
        <v>110</v>
      </c>
      <c r="C56" s="95">
        <v>1</v>
      </c>
      <c r="D56" s="85"/>
    </row>
    <row r="57" spans="1:4" ht="14.25" customHeight="1" x14ac:dyDescent="0.25">
      <c r="A57" s="95"/>
      <c r="B57" s="20" t="s">
        <v>111</v>
      </c>
      <c r="C57" s="95">
        <v>2</v>
      </c>
      <c r="D57" s="85"/>
    </row>
    <row r="58" spans="1:4" ht="14.25" customHeight="1" x14ac:dyDescent="0.25">
      <c r="A58" s="95"/>
      <c r="B58" s="20" t="s">
        <v>112</v>
      </c>
      <c r="C58" s="95">
        <v>3.5</v>
      </c>
      <c r="D58" s="85"/>
    </row>
    <row r="59" spans="1:4" ht="14.25" customHeight="1" x14ac:dyDescent="0.25">
      <c r="A59" s="95"/>
      <c r="B59" s="20" t="s">
        <v>113</v>
      </c>
      <c r="C59" s="95">
        <v>0.5</v>
      </c>
      <c r="D59" s="85"/>
    </row>
    <row r="60" spans="1:4" ht="14.25" customHeight="1" x14ac:dyDescent="0.25">
      <c r="A60" s="95" t="s">
        <v>134</v>
      </c>
      <c r="B60" s="20" t="s">
        <v>142</v>
      </c>
      <c r="C60" s="95">
        <v>4</v>
      </c>
      <c r="D60" s="85"/>
    </row>
    <row r="61" spans="1:4" ht="14.25" customHeight="1" x14ac:dyDescent="0.25">
      <c r="A61" s="95" t="s">
        <v>135</v>
      </c>
      <c r="B61" s="20" t="s">
        <v>143</v>
      </c>
      <c r="C61" s="95">
        <v>0.66</v>
      </c>
      <c r="D61" s="85"/>
    </row>
    <row r="62" spans="1:4" ht="14.25" customHeight="1" x14ac:dyDescent="0.25">
      <c r="A62" s="95"/>
      <c r="B62" s="20" t="s">
        <v>144</v>
      </c>
      <c r="C62" s="95">
        <v>8.3000000000000007</v>
      </c>
      <c r="D62" s="85"/>
    </row>
    <row r="63" spans="1:4" ht="14.25" customHeight="1" x14ac:dyDescent="0.25">
      <c r="A63" s="95"/>
      <c r="B63" s="20" t="s">
        <v>145</v>
      </c>
      <c r="C63" s="95">
        <v>2</v>
      </c>
      <c r="D63" s="85"/>
    </row>
    <row r="64" spans="1:4" ht="14.25" customHeight="1" x14ac:dyDescent="0.25">
      <c r="A64" s="95" t="s">
        <v>136</v>
      </c>
      <c r="B64" s="20" t="s">
        <v>146</v>
      </c>
      <c r="C64" s="95">
        <v>20</v>
      </c>
      <c r="D64" s="85"/>
    </row>
    <row r="65" spans="1:4" ht="14.25" customHeight="1" x14ac:dyDescent="0.25">
      <c r="A65" s="95"/>
      <c r="B65" s="20" t="s">
        <v>147</v>
      </c>
      <c r="C65" s="95">
        <v>1</v>
      </c>
      <c r="D65" s="85"/>
    </row>
    <row r="66" spans="1:4" ht="14.25" customHeight="1" x14ac:dyDescent="0.25">
      <c r="A66" s="95"/>
      <c r="B66" s="20" t="s">
        <v>148</v>
      </c>
      <c r="C66" s="95">
        <v>0.66</v>
      </c>
      <c r="D66" s="85"/>
    </row>
    <row r="67" spans="1:4" ht="15.75" x14ac:dyDescent="0.25">
      <c r="A67" s="3"/>
      <c r="B67" s="10"/>
      <c r="C67" s="100"/>
      <c r="D67" s="85"/>
    </row>
    <row r="68" spans="1:4" s="105" customFormat="1" ht="15.75" x14ac:dyDescent="0.25">
      <c r="A68" s="101"/>
      <c r="B68" s="102" t="s">
        <v>137</v>
      </c>
      <c r="C68" s="103">
        <f>SUM(C30:C67)</f>
        <v>628.77</v>
      </c>
      <c r="D68" s="104"/>
    </row>
    <row r="69" spans="1:4" ht="15.75" x14ac:dyDescent="0.25">
      <c r="A69" s="1"/>
      <c r="B69" s="83"/>
      <c r="C69" s="83"/>
      <c r="D69" s="85"/>
    </row>
    <row r="70" spans="1:4" ht="15.75" x14ac:dyDescent="0.25">
      <c r="A70" s="83" t="s">
        <v>138</v>
      </c>
      <c r="C70" s="83"/>
      <c r="D70" s="85"/>
    </row>
    <row r="71" spans="1:4" ht="15.75" x14ac:dyDescent="0.25">
      <c r="A71" s="1"/>
      <c r="B71" s="83"/>
      <c r="C71" s="83"/>
      <c r="D71" s="85"/>
    </row>
    <row r="72" spans="1:4" ht="15.75" x14ac:dyDescent="0.25">
      <c r="A72" s="1"/>
      <c r="B72" s="83"/>
      <c r="C72" s="83"/>
      <c r="D72" s="85"/>
    </row>
    <row r="73" spans="1:4" ht="15.75" x14ac:dyDescent="0.25">
      <c r="A73" s="1"/>
      <c r="B73" s="83"/>
      <c r="C73" s="83"/>
      <c r="D73" s="85"/>
    </row>
    <row r="74" spans="1:4" ht="15.75" x14ac:dyDescent="0.25">
      <c r="A74" s="1"/>
      <c r="B74" s="83"/>
      <c r="C74" s="83"/>
      <c r="D74" s="85"/>
    </row>
    <row r="75" spans="1:4" ht="15.75" x14ac:dyDescent="0.25">
      <c r="A75" s="1"/>
      <c r="B75" s="83"/>
      <c r="C75" s="83"/>
      <c r="D75" s="85"/>
    </row>
    <row r="76" spans="1:4" ht="15.75" x14ac:dyDescent="0.25">
      <c r="A76" s="1"/>
      <c r="B76" s="83"/>
      <c r="C76" s="83"/>
      <c r="D76" s="85"/>
    </row>
    <row r="77" spans="1:4" ht="15.75" x14ac:dyDescent="0.25">
      <c r="A77" s="1"/>
      <c r="B77" s="83"/>
      <c r="C77" s="83"/>
      <c r="D77" s="85"/>
    </row>
    <row r="78" spans="1:4" ht="15.75" x14ac:dyDescent="0.25">
      <c r="A78" s="1"/>
      <c r="B78" s="83"/>
      <c r="C78" s="83"/>
      <c r="D78" s="85"/>
    </row>
    <row r="79" spans="1:4" ht="15.75" x14ac:dyDescent="0.25">
      <c r="A79" s="1"/>
      <c r="B79" s="83"/>
      <c r="C79" s="83"/>
      <c r="D79" s="85"/>
    </row>
    <row r="80" spans="1:4" ht="15.75" x14ac:dyDescent="0.25">
      <c r="A80" s="1"/>
      <c r="B80" s="83"/>
      <c r="C80" s="83"/>
      <c r="D80" s="85"/>
    </row>
    <row r="81" spans="1:4" ht="15.75" x14ac:dyDescent="0.25">
      <c r="A81" s="1"/>
      <c r="B81" s="83"/>
      <c r="C81" s="83"/>
      <c r="D81" s="85"/>
    </row>
    <row r="82" spans="1:4" ht="15.75" x14ac:dyDescent="0.25">
      <c r="A82" s="1"/>
      <c r="B82" s="83"/>
      <c r="C82" s="83"/>
      <c r="D82" s="85"/>
    </row>
  </sheetData>
  <mergeCells count="6">
    <mergeCell ref="B12:C12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2017-02-09T13:53:39Z</dcterms:modified>
</cp:coreProperties>
</file>