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кв.'!$A$1:$E$62</definedName>
    <definedName name="_xlnm.Print_Area" localSheetId="2">'3 кв.'!$A$1:$E$61</definedName>
    <definedName name="_xlnm.Print_Area" localSheetId="3">'4 кв.'!$A$1:$E$64</definedName>
    <definedName name="_xlnm.Print_Area" localSheetId="4">'годовой отчет'!$A$1:$C$37</definedName>
  </definedNames>
  <calcPr calcId="145621"/>
</workbook>
</file>

<file path=xl/calcChain.xml><?xml version="1.0" encoding="utf-8"?>
<calcChain xmlns="http://schemas.openxmlformats.org/spreadsheetml/2006/main">
  <c r="E42" i="4" l="1"/>
  <c r="C16" i="5" l="1"/>
  <c r="C17" i="5"/>
  <c r="C18" i="5"/>
  <c r="C19" i="5"/>
  <c r="C20" i="5"/>
  <c r="C21" i="5"/>
  <c r="C22" i="5"/>
  <c r="C15" i="5"/>
  <c r="E40" i="4"/>
  <c r="E38" i="4"/>
  <c r="E39" i="4"/>
  <c r="C13" i="5"/>
  <c r="C9" i="5"/>
  <c r="C10" i="5"/>
  <c r="C8" i="5"/>
  <c r="C7" i="5"/>
  <c r="C6" i="5"/>
  <c r="C14" i="5"/>
  <c r="E27" i="5"/>
  <c r="E26" i="5"/>
  <c r="C35" i="5"/>
  <c r="E37" i="4"/>
  <c r="E32" i="4"/>
  <c r="E28" i="4"/>
  <c r="F26" i="4"/>
  <c r="E34" i="4" s="1"/>
  <c r="E30" i="4" l="1"/>
  <c r="E35" i="4"/>
  <c r="C11" i="5"/>
  <c r="E29" i="4"/>
  <c r="E31" i="4"/>
  <c r="C23" i="5"/>
  <c r="E39" i="3"/>
  <c r="B63" i="3" s="1"/>
  <c r="B61" i="3"/>
  <c r="E37" i="3"/>
  <c r="C24" i="5" l="1"/>
  <c r="B64" i="4"/>
  <c r="F26" i="3"/>
  <c r="E35" i="3" s="1"/>
  <c r="E29" i="3" l="1"/>
  <c r="E31" i="3"/>
  <c r="E34" i="3"/>
  <c r="E28" i="3"/>
  <c r="E30" i="3"/>
  <c r="E32" i="3"/>
  <c r="B59" i="2"/>
  <c r="E40" i="2" l="1"/>
  <c r="B60" i="2" s="1"/>
  <c r="E38" i="2"/>
  <c r="E37" i="2"/>
  <c r="F26" i="2"/>
  <c r="E35" i="2" s="1"/>
  <c r="E29" i="2" l="1"/>
  <c r="E31" i="2"/>
  <c r="E34" i="2"/>
  <c r="E28" i="2"/>
  <c r="E30" i="2"/>
  <c r="E32" i="2"/>
  <c r="F26" i="1"/>
  <c r="E36" i="1" l="1"/>
  <c r="E30" i="1" l="1"/>
  <c r="E29" i="1"/>
  <c r="E28" i="1"/>
  <c r="E35" i="1" l="1"/>
  <c r="E34" i="1"/>
  <c r="E31" i="1"/>
  <c r="E32" i="1" l="1"/>
  <c r="E39" i="1" s="1"/>
</calcChain>
</file>

<file path=xl/sharedStrings.xml><?xml version="1.0" encoding="utf-8"?>
<sst xmlns="http://schemas.openxmlformats.org/spreadsheetml/2006/main" count="340" uniqueCount="105">
  <si>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</si>
  <si>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</si>
  <si>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</si>
  <si>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</si>
  <si>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</si>
  <si>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</si>
  <si>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</si>
  <si>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</si>
  <si>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</si>
  <si>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</si>
  <si>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</si>
  <si>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</si>
  <si>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</si>
  <si>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</si>
  <si>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</si>
  <si>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</si>
  <si>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</si>
  <si>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</si>
  <si>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</si>
  <si>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</si>
  <si>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</si>
  <si>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</si>
  <si>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</si>
  <si>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</si>
  <si>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</si>
  <si>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</si>
  <si>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</si>
  <si>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</si>
  <si>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</si>
  <si>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</si>
  <si>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</si>
  <si>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</si>
  <si>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</si>
  <si>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</si>
  <si>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</si>
  <si>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</si>
  <si>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г. Россошь, ул. Комсомольская, д.9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</si>
  <si>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Божко Николая Трофимовича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</si>
  <si>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38 от 02.05.2015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</si>
  <si>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№40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</si>
  <si>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</si>
  <si>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Периодическая проверка технического состояния вентиляционных каналов, дымоходов</t>
  </si>
  <si>
    <t>Регулировка доводчика</t>
  </si>
  <si>
    <t>март</t>
  </si>
  <si>
    <t>ч/час</t>
  </si>
  <si>
    <t>Стоимость материалов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</si>
  <si>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</si>
  <si>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</si>
  <si>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Божко Н.Т.</t>
    </r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</si>
  <si>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</si>
  <si>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</si>
  <si>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</si>
  <si>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</si>
  <si>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тысяч двести двадцать один (прописью) рубль 59 копеек.</t>
    </r>
  </si>
  <si>
    <t>"30" 06  2016 г.</t>
  </si>
  <si>
    <t>Регулировка доводчика (кв.4)</t>
  </si>
  <si>
    <t>Установка табличек -указателей над входами в подъезд (кв.4)</t>
  </si>
  <si>
    <t>июнь</t>
  </si>
  <si>
    <t>2 квартал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</si>
  <si>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</si>
  <si>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</si>
  <si>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</si>
  <si>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</si>
  <si>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</si>
  <si>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Оплачено+интернет+не жилые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</si>
  <si>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две тысячи шестьсот девяносто семь (прописью) рублей 79 копеек.</t>
    </r>
  </si>
  <si>
    <t>"30" 09  2016 г.</t>
  </si>
  <si>
    <t>3 квартал</t>
  </si>
  <si>
    <t>Ремонт крыши примыканий к вент трубе (кв.4)</t>
  </si>
  <si>
    <t>сентябрь</t>
  </si>
  <si>
    <t>в т.ч. Оплаченом рем.и содерж.</t>
  </si>
  <si>
    <t>не жилые помещения</t>
  </si>
  <si>
    <t>интернет</t>
  </si>
  <si>
    <t xml:space="preserve">           2. Всего за период с "01" 07 2016 г. по "30" 09 2016 г. выполнено работ (оказано услуг) на общую сумму двадцать три тысячи пятьсот сорок (прописью) рублей 98 копеек.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</si>
  <si>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</si>
  <si>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</si>
  <si>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</si>
  <si>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</si>
  <si>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в т.ч. Оплачено</t>
  </si>
  <si>
    <t>Итого доходов:</t>
  </si>
  <si>
    <t>Расходы:</t>
  </si>
  <si>
    <t>Затраты по выполненным работам</t>
  </si>
  <si>
    <t>Санитарное содержание придомовой территории</t>
  </si>
  <si>
    <t>Осмотр</t>
  </si>
  <si>
    <t>Обслуживание ВДГО</t>
  </si>
  <si>
    <t>Проверка ВДПО</t>
  </si>
  <si>
    <t>Расходы по управлению МКД</t>
  </si>
  <si>
    <t>Итого расходов</t>
  </si>
  <si>
    <t>Остаток средств</t>
  </si>
  <si>
    <t>Наименование работ</t>
  </si>
  <si>
    <t>трудозатр ч-час</t>
  </si>
  <si>
    <t>декабрь</t>
  </si>
  <si>
    <t>ИТОГО</t>
  </si>
  <si>
    <t>Составил: инженер ПТО ____________________ Филиппенко Ю.А.</t>
  </si>
  <si>
    <t>по ж.д. ул. Комсомольская, д. 9</t>
  </si>
  <si>
    <t>"31" 12  2016 г.</t>
  </si>
  <si>
    <t>изготовление и установка урн</t>
  </si>
  <si>
    <t>замена люка выхода на чердак, установка замка</t>
  </si>
  <si>
    <t>Уборка мусора в подъезде (кв.14)</t>
  </si>
  <si>
    <t>Уборка мусора с чердака (кв.4)</t>
  </si>
  <si>
    <t>октябрь</t>
  </si>
  <si>
    <t>ноябрь</t>
  </si>
  <si>
    <t xml:space="preserve">не жилые помещения </t>
  </si>
  <si>
    <t>4 квартал</t>
  </si>
  <si>
    <t xml:space="preserve">           2. Всего за период с "01" 10 2016 г. по "31" 12 2016 г. выполнено работ (оказано услуг) на общую сумму тридцать две тысячи шестьсот девяносто три рубля 89 копеек.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</si>
</sst>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11" fillId="0" borderId="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0" xfId="0" applyFont="1" applyFill="1"/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9" fillId="0" borderId="0" xfId="0" applyNumberFormat="1" applyFont="1" applyAlignment="1">
      <alignment horizontal="right"/>
    </xf>
    <xf numFmtId="0" fontId="3" fillId="0" borderId="0" xfId="0" applyFont="1" applyBorder="1"/>
    <xf numFmtId="49" fontId="11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9" xfId="0" applyFont="1" applyBorder="1"/>
    <xf numFmtId="0" fontId="11" fillId="3" borderId="9" xfId="0" applyFont="1" applyFill="1" applyBorder="1" applyAlignment="1">
      <alignment wrapText="1"/>
    </xf>
    <xf numFmtId="0" fontId="11" fillId="3" borderId="9" xfId="0" applyFont="1" applyFill="1" applyBorder="1" applyAlignment="1"/>
    <xf numFmtId="0" fontId="11" fillId="0" borderId="9" xfId="0" applyFont="1" applyBorder="1" applyAlignment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8" fillId="0" borderId="0" xfId="0" applyNumberFormat="1" applyFont="1"/>
    <xf numFmtId="0" fontId="16" fillId="0" borderId="0" xfId="0" applyFont="1"/>
    <xf numFmtId="0" fontId="11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25" zoomScaleNormal="100" zoomScaleSheetLayoutView="100" workbookViewId="0">
      <selection activeCell="A37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8" t="s">
        <v>12</v>
      </c>
      <c r="B1" s="78"/>
      <c r="C1" s="78"/>
      <c r="D1" s="78"/>
      <c r="E1" s="78"/>
    </row>
    <row r="2" spans="1:5" ht="32.25" customHeight="1" x14ac:dyDescent="0.25">
      <c r="A2" s="76" t="s">
        <v>13</v>
      </c>
      <c r="B2" s="77"/>
      <c r="C2" s="77"/>
      <c r="D2" s="77"/>
      <c r="E2" s="7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81" t="s">
        <v>15</v>
      </c>
      <c r="E4" s="8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75" t="s">
        <v>0</v>
      </c>
      <c r="B6" s="75"/>
      <c r="C6" s="75"/>
      <c r="D6" s="75"/>
      <c r="E6" s="75"/>
    </row>
    <row r="7" spans="1:5" x14ac:dyDescent="0.25">
      <c r="A7" s="79" t="s">
        <v>36</v>
      </c>
      <c r="B7" s="79"/>
      <c r="C7" s="79"/>
      <c r="D7" s="79"/>
      <c r="E7" s="79"/>
    </row>
    <row r="8" spans="1:5" x14ac:dyDescent="0.25">
      <c r="A8" s="80" t="s">
        <v>1</v>
      </c>
      <c r="B8" s="80"/>
      <c r="C8" s="80"/>
      <c r="D8" s="80"/>
      <c r="E8" s="80"/>
    </row>
    <row r="9" spans="1:5" ht="7.5" customHeight="1" x14ac:dyDescent="0.25">
      <c r="A9" s="74"/>
      <c r="B9" s="74"/>
      <c r="C9" s="74"/>
      <c r="D9" s="74"/>
      <c r="E9" s="74"/>
    </row>
    <row r="10" spans="1:5" x14ac:dyDescent="0.25">
      <c r="A10" s="75" t="s">
        <v>37</v>
      </c>
      <c r="B10" s="75"/>
      <c r="C10" s="75"/>
      <c r="D10" s="75"/>
      <c r="E10" s="75"/>
    </row>
    <row r="11" spans="1:5" ht="22.5" customHeight="1" x14ac:dyDescent="0.25">
      <c r="A11" s="82" t="s">
        <v>16</v>
      </c>
      <c r="B11" s="83"/>
      <c r="C11" s="83"/>
      <c r="D11" s="83"/>
      <c r="E11" s="83"/>
    </row>
    <row r="12" spans="1:5" ht="9" customHeight="1" x14ac:dyDescent="0.25">
      <c r="A12" s="74"/>
      <c r="B12" s="74"/>
      <c r="C12" s="74"/>
      <c r="D12" s="74"/>
      <c r="E12" s="74"/>
    </row>
    <row r="13" spans="1:5" ht="30.75" customHeight="1" x14ac:dyDescent="0.25">
      <c r="A13" s="75" t="s">
        <v>38</v>
      </c>
      <c r="B13" s="75"/>
      <c r="C13" s="75"/>
      <c r="D13" s="75"/>
      <c r="E13" s="75"/>
    </row>
    <row r="14" spans="1:5" x14ac:dyDescent="0.25">
      <c r="A14" s="80" t="s">
        <v>17</v>
      </c>
      <c r="B14" s="74"/>
      <c r="C14" s="74"/>
      <c r="D14" s="74"/>
      <c r="E14" s="74"/>
    </row>
    <row r="15" spans="1:5" x14ac:dyDescent="0.25">
      <c r="A15" s="74"/>
      <c r="B15" s="74"/>
      <c r="C15" s="74"/>
      <c r="D15" s="74"/>
      <c r="E15" s="74"/>
    </row>
    <row r="16" spans="1:5" x14ac:dyDescent="0.25">
      <c r="A16" s="75" t="s">
        <v>33</v>
      </c>
      <c r="B16" s="75"/>
      <c r="C16" s="75"/>
      <c r="D16" s="75"/>
      <c r="E16" s="75"/>
    </row>
    <row r="17" spans="1:7" ht="11.25" customHeight="1" x14ac:dyDescent="0.25">
      <c r="A17" s="80" t="s">
        <v>2</v>
      </c>
      <c r="B17" s="74"/>
      <c r="C17" s="74"/>
      <c r="D17" s="74"/>
      <c r="E17" s="7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75" t="s">
        <v>32</v>
      </c>
      <c r="B19" s="75"/>
      <c r="C19" s="75"/>
      <c r="D19" s="75"/>
      <c r="E19" s="75"/>
    </row>
    <row r="20" spans="1:7" ht="10.5" customHeight="1" x14ac:dyDescent="0.25">
      <c r="A20" s="80" t="s">
        <v>18</v>
      </c>
      <c r="B20" s="74"/>
      <c r="C20" s="74"/>
      <c r="D20" s="74"/>
      <c r="E20" s="74"/>
    </row>
    <row r="21" spans="1:7" x14ac:dyDescent="0.25">
      <c r="A21" s="74"/>
      <c r="B21" s="74"/>
      <c r="C21" s="74"/>
      <c r="D21" s="74"/>
      <c r="E21" s="74"/>
    </row>
    <row r="22" spans="1:7" ht="30.75" customHeight="1" x14ac:dyDescent="0.25">
      <c r="A22" s="75" t="s">
        <v>19</v>
      </c>
      <c r="B22" s="75"/>
      <c r="C22" s="75"/>
      <c r="D22" s="75"/>
      <c r="E22" s="75"/>
    </row>
    <row r="23" spans="1:7" x14ac:dyDescent="0.25">
      <c r="A23" s="74"/>
      <c r="B23" s="74"/>
      <c r="C23" s="74"/>
      <c r="D23" s="74"/>
      <c r="E23" s="74"/>
    </row>
    <row r="24" spans="1:7" ht="63.75" customHeight="1" x14ac:dyDescent="0.25">
      <c r="A24" s="75" t="s">
        <v>39</v>
      </c>
      <c r="B24" s="75"/>
      <c r="C24" s="75"/>
      <c r="D24" s="75"/>
      <c r="E24" s="75"/>
    </row>
    <row r="25" spans="1:7" ht="33.75" customHeight="1" x14ac:dyDescent="0.25">
      <c r="A25" s="84" t="s">
        <v>40</v>
      </c>
      <c r="B25" s="84"/>
      <c r="C25" s="84"/>
      <c r="D25" s="84"/>
      <c r="E25" s="84"/>
    </row>
    <row r="26" spans="1:7" x14ac:dyDescent="0.25">
      <c r="A26" s="84"/>
      <c r="B26" s="84"/>
      <c r="C26" s="84"/>
      <c r="D26" s="84"/>
      <c r="E26" s="84"/>
      <c r="F26" s="2">
        <f>550.8+63.2</f>
        <v>614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3573.4799999999996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4144.5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2.0099999999999998</v>
      </c>
      <c r="E30" s="11">
        <f>D30*F26*G26</f>
        <v>3702.4199999999996</v>
      </c>
    </row>
    <row r="31" spans="1:7" ht="60" x14ac:dyDescent="0.25">
      <c r="A31" s="10" t="s">
        <v>28</v>
      </c>
      <c r="B31" s="12" t="s">
        <v>30</v>
      </c>
      <c r="C31" s="3" t="s">
        <v>5</v>
      </c>
      <c r="D31" s="3">
        <v>0.55000000000000004</v>
      </c>
      <c r="E31" s="11">
        <f>D31*F26*G26</f>
        <v>1013.1000000000001</v>
      </c>
    </row>
    <row r="32" spans="1:7" ht="51" x14ac:dyDescent="0.25">
      <c r="A32" s="10" t="s">
        <v>27</v>
      </c>
      <c r="B32" s="12" t="s">
        <v>30</v>
      </c>
      <c r="C32" s="3" t="s">
        <v>5</v>
      </c>
      <c r="D32" s="3">
        <v>0.17</v>
      </c>
      <c r="E32" s="11">
        <f>D32*F26*G26</f>
        <v>313.14000000000004</v>
      </c>
    </row>
    <row r="33" spans="1:6" ht="60" x14ac:dyDescent="0.25">
      <c r="A33" s="10" t="s">
        <v>41</v>
      </c>
      <c r="B33" s="12" t="s">
        <v>31</v>
      </c>
      <c r="C33" s="3" t="s">
        <v>5</v>
      </c>
      <c r="D33" s="3">
        <v>1.1000000000000001</v>
      </c>
      <c r="E33" s="11">
        <v>0</v>
      </c>
    </row>
    <row r="34" spans="1:6" x14ac:dyDescent="0.25">
      <c r="A34" s="10" t="s">
        <v>29</v>
      </c>
      <c r="B34" s="12" t="s">
        <v>34</v>
      </c>
      <c r="C34" s="3" t="s">
        <v>5</v>
      </c>
      <c r="D34" s="3">
        <v>1.23</v>
      </c>
      <c r="E34" s="11">
        <f>D34*F26*G26</f>
        <v>2265.66</v>
      </c>
    </row>
    <row r="35" spans="1:6" ht="15.75" thickBot="1" x14ac:dyDescent="0.3">
      <c r="A35" s="10" t="s">
        <v>52</v>
      </c>
      <c r="B35" s="23" t="s">
        <v>34</v>
      </c>
      <c r="C35" s="24" t="s">
        <v>5</v>
      </c>
      <c r="D35" s="24">
        <v>2.7</v>
      </c>
      <c r="E35" s="25">
        <f>D35*F26*G26</f>
        <v>4973.4000000000005</v>
      </c>
    </row>
    <row r="36" spans="1:6" ht="15.75" thickBot="1" x14ac:dyDescent="0.3">
      <c r="A36" s="26" t="s">
        <v>42</v>
      </c>
      <c r="B36" s="27" t="s">
        <v>43</v>
      </c>
      <c r="C36" s="28" t="s">
        <v>44</v>
      </c>
      <c r="D36" s="28">
        <v>0.7</v>
      </c>
      <c r="E36" s="29">
        <f>D36*F36</f>
        <v>82.893999999999991</v>
      </c>
      <c r="F36" s="2">
        <v>118.42</v>
      </c>
    </row>
    <row r="37" spans="1:6" x14ac:dyDescent="0.25">
      <c r="A37" s="19" t="s">
        <v>45</v>
      </c>
      <c r="B37" s="20" t="s">
        <v>49</v>
      </c>
      <c r="C37" s="21" t="s">
        <v>50</v>
      </c>
      <c r="D37" s="21"/>
      <c r="E37" s="22">
        <v>153</v>
      </c>
    </row>
    <row r="38" spans="1:6" x14ac:dyDescent="0.25">
      <c r="A38" s="10"/>
      <c r="B38" s="12"/>
      <c r="C38" s="3"/>
      <c r="D38" s="3"/>
      <c r="E38" s="11"/>
    </row>
    <row r="39" spans="1:6" s="18" customFormat="1" ht="14.25" x14ac:dyDescent="0.2">
      <c r="A39" s="14" t="s">
        <v>46</v>
      </c>
      <c r="B39" s="15"/>
      <c r="C39" s="16"/>
      <c r="D39" s="16"/>
      <c r="E39" s="17">
        <f>SUM(E28:E38)</f>
        <v>20221.594000000001</v>
      </c>
    </row>
    <row r="41" spans="1:6" ht="42.75" customHeight="1" x14ac:dyDescent="0.25">
      <c r="A41" s="75" t="s">
        <v>53</v>
      </c>
      <c r="B41" s="75"/>
      <c r="C41" s="75"/>
      <c r="D41" s="75"/>
      <c r="E41" s="75"/>
    </row>
    <row r="42" spans="1:6" ht="30" customHeight="1" x14ac:dyDescent="0.25">
      <c r="A42" s="75" t="s">
        <v>23</v>
      </c>
      <c r="B42" s="75"/>
      <c r="C42" s="75"/>
      <c r="D42" s="75"/>
      <c r="E42" s="75"/>
    </row>
    <row r="43" spans="1:6" x14ac:dyDescent="0.25">
      <c r="A43" s="75" t="s">
        <v>22</v>
      </c>
      <c r="B43" s="75"/>
      <c r="C43" s="75"/>
      <c r="D43" s="75"/>
      <c r="E43" s="75"/>
    </row>
    <row r="44" spans="1:6" ht="31.5" customHeight="1" x14ac:dyDescent="0.25">
      <c r="A44" s="75" t="s">
        <v>51</v>
      </c>
      <c r="B44" s="75"/>
      <c r="C44" s="75"/>
      <c r="D44" s="75"/>
      <c r="E44" s="75"/>
    </row>
    <row r="45" spans="1:6" x14ac:dyDescent="0.25">
      <c r="A45" s="75" t="s">
        <v>20</v>
      </c>
      <c r="B45" s="75"/>
      <c r="C45" s="75"/>
      <c r="D45" s="75"/>
      <c r="E45" s="75"/>
    </row>
    <row r="46" spans="1:6" x14ac:dyDescent="0.25">
      <c r="A46" s="86" t="s">
        <v>6</v>
      </c>
      <c r="B46" s="86"/>
      <c r="C46" s="86"/>
      <c r="D46" s="86"/>
      <c r="E46" s="86"/>
    </row>
    <row r="47" spans="1:6" x14ac:dyDescent="0.25">
      <c r="A47" s="75" t="s">
        <v>20</v>
      </c>
      <c r="B47" s="75"/>
      <c r="C47" s="75"/>
      <c r="D47" s="75"/>
      <c r="E47" s="75"/>
    </row>
    <row r="48" spans="1:6" ht="15" customHeight="1" x14ac:dyDescent="0.25">
      <c r="A48" s="87" t="s">
        <v>47</v>
      </c>
      <c r="B48" s="87"/>
      <c r="C48" s="87"/>
      <c r="D48" s="87"/>
      <c r="E48" s="8"/>
    </row>
    <row r="49" spans="1:5" ht="11.25" customHeight="1" x14ac:dyDescent="0.25">
      <c r="B49" s="85" t="s">
        <v>21</v>
      </c>
      <c r="C49" s="85"/>
      <c r="D49" s="85"/>
      <c r="E49" s="9" t="s">
        <v>7</v>
      </c>
    </row>
    <row r="50" spans="1:5" x14ac:dyDescent="0.25">
      <c r="A50" s="6"/>
      <c r="B50" s="6"/>
      <c r="C50" s="6"/>
      <c r="D50" s="6"/>
      <c r="E50" s="6"/>
    </row>
    <row r="51" spans="1:5" ht="15" customHeight="1" x14ac:dyDescent="0.25">
      <c r="A51" s="87" t="s">
        <v>48</v>
      </c>
      <c r="B51" s="87"/>
      <c r="C51" s="87"/>
      <c r="D51" s="87"/>
      <c r="E51" s="8"/>
    </row>
    <row r="52" spans="1:5" ht="11.25" customHeight="1" x14ac:dyDescent="0.25">
      <c r="B52" s="85" t="s">
        <v>21</v>
      </c>
      <c r="C52" s="85"/>
      <c r="D52" s="85"/>
      <c r="E52" s="9" t="s">
        <v>7</v>
      </c>
    </row>
  </sheetData>
  <mergeCells count="34">
    <mergeCell ref="B49:D49"/>
    <mergeCell ref="B52:D52"/>
    <mergeCell ref="A43:E43"/>
    <mergeCell ref="A44:E44"/>
    <mergeCell ref="A45:E45"/>
    <mergeCell ref="A46:E46"/>
    <mergeCell ref="A47:E47"/>
    <mergeCell ref="A48:D48"/>
    <mergeCell ref="A51:D51"/>
    <mergeCell ref="A24:E24"/>
    <mergeCell ref="A25:E25"/>
    <mergeCell ref="A26:E26"/>
    <mergeCell ref="A41:E41"/>
    <mergeCell ref="A42:E42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18" zoomScaleNormal="100" zoomScaleSheetLayoutView="100" workbookViewId="0">
      <selection activeCell="B59" sqref="B5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8" t="s">
        <v>12</v>
      </c>
      <c r="B1" s="78"/>
      <c r="C1" s="78"/>
      <c r="D1" s="78"/>
      <c r="E1" s="78"/>
    </row>
    <row r="2" spans="1:5" ht="33" customHeight="1" x14ac:dyDescent="0.25">
      <c r="A2" s="76" t="s">
        <v>13</v>
      </c>
      <c r="B2" s="77"/>
      <c r="C2" s="77"/>
      <c r="D2" s="77"/>
      <c r="E2" s="77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81" t="s">
        <v>54</v>
      </c>
      <c r="E4" s="81"/>
    </row>
    <row r="5" spans="1:5" x14ac:dyDescent="0.25">
      <c r="A5" s="30"/>
      <c r="B5" s="4"/>
      <c r="C5" s="4"/>
      <c r="D5" s="4"/>
      <c r="E5" s="4"/>
    </row>
    <row r="6" spans="1:5" x14ac:dyDescent="0.25">
      <c r="A6" s="75" t="s">
        <v>0</v>
      </c>
      <c r="B6" s="75"/>
      <c r="C6" s="75"/>
      <c r="D6" s="75"/>
      <c r="E6" s="75"/>
    </row>
    <row r="7" spans="1:5" x14ac:dyDescent="0.25">
      <c r="A7" s="79" t="s">
        <v>36</v>
      </c>
      <c r="B7" s="79"/>
      <c r="C7" s="79"/>
      <c r="D7" s="79"/>
      <c r="E7" s="79"/>
    </row>
    <row r="8" spans="1:5" x14ac:dyDescent="0.25">
      <c r="A8" s="80" t="s">
        <v>1</v>
      </c>
      <c r="B8" s="80"/>
      <c r="C8" s="80"/>
      <c r="D8" s="80"/>
      <c r="E8" s="80"/>
    </row>
    <row r="9" spans="1:5" x14ac:dyDescent="0.25">
      <c r="A9" s="74"/>
      <c r="B9" s="74"/>
      <c r="C9" s="74"/>
      <c r="D9" s="74"/>
      <c r="E9" s="74"/>
    </row>
    <row r="10" spans="1:5" x14ac:dyDescent="0.25">
      <c r="A10" s="75" t="s">
        <v>37</v>
      </c>
      <c r="B10" s="75"/>
      <c r="C10" s="75"/>
      <c r="D10" s="75"/>
      <c r="E10" s="75"/>
    </row>
    <row r="11" spans="1:5" ht="28.5" customHeight="1" x14ac:dyDescent="0.25">
      <c r="A11" s="82" t="s">
        <v>16</v>
      </c>
      <c r="B11" s="83"/>
      <c r="C11" s="83"/>
      <c r="D11" s="83"/>
      <c r="E11" s="83"/>
    </row>
    <row r="12" spans="1:5" x14ac:dyDescent="0.25">
      <c r="A12" s="74"/>
      <c r="B12" s="74"/>
      <c r="C12" s="74"/>
      <c r="D12" s="74"/>
      <c r="E12" s="74"/>
    </row>
    <row r="13" spans="1:5" x14ac:dyDescent="0.25">
      <c r="A13" s="75" t="s">
        <v>38</v>
      </c>
      <c r="B13" s="75"/>
      <c r="C13" s="75"/>
      <c r="D13" s="75"/>
      <c r="E13" s="75"/>
    </row>
    <row r="14" spans="1:5" x14ac:dyDescent="0.25">
      <c r="A14" s="80" t="s">
        <v>17</v>
      </c>
      <c r="B14" s="74"/>
      <c r="C14" s="74"/>
      <c r="D14" s="74"/>
      <c r="E14" s="74"/>
    </row>
    <row r="15" spans="1:5" x14ac:dyDescent="0.25">
      <c r="A15" s="74"/>
      <c r="B15" s="74"/>
      <c r="C15" s="74"/>
      <c r="D15" s="74"/>
      <c r="E15" s="74"/>
    </row>
    <row r="16" spans="1:5" x14ac:dyDescent="0.25">
      <c r="A16" s="75" t="s">
        <v>33</v>
      </c>
      <c r="B16" s="75"/>
      <c r="C16" s="75"/>
      <c r="D16" s="75"/>
      <c r="E16" s="75"/>
    </row>
    <row r="17" spans="1:7" ht="11.25" customHeight="1" x14ac:dyDescent="0.25">
      <c r="A17" s="80" t="s">
        <v>2</v>
      </c>
      <c r="B17" s="74"/>
      <c r="C17" s="74"/>
      <c r="D17" s="74"/>
      <c r="E17" s="74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75" t="s">
        <v>32</v>
      </c>
      <c r="B19" s="75"/>
      <c r="C19" s="75"/>
      <c r="D19" s="75"/>
      <c r="E19" s="75"/>
    </row>
    <row r="20" spans="1:7" ht="10.5" customHeight="1" x14ac:dyDescent="0.25">
      <c r="A20" s="80" t="s">
        <v>18</v>
      </c>
      <c r="B20" s="74"/>
      <c r="C20" s="74"/>
      <c r="D20" s="74"/>
      <c r="E20" s="74"/>
    </row>
    <row r="21" spans="1:7" x14ac:dyDescent="0.25">
      <c r="A21" s="74"/>
      <c r="B21" s="74"/>
      <c r="C21" s="74"/>
      <c r="D21" s="74"/>
      <c r="E21" s="74"/>
    </row>
    <row r="22" spans="1:7" ht="30.75" customHeight="1" x14ac:dyDescent="0.25">
      <c r="A22" s="75" t="s">
        <v>19</v>
      </c>
      <c r="B22" s="75"/>
      <c r="C22" s="75"/>
      <c r="D22" s="75"/>
      <c r="E22" s="75"/>
    </row>
    <row r="23" spans="1:7" x14ac:dyDescent="0.25">
      <c r="A23" s="74"/>
      <c r="B23" s="74"/>
      <c r="C23" s="74"/>
      <c r="D23" s="74"/>
      <c r="E23" s="74"/>
    </row>
    <row r="24" spans="1:7" ht="63.75" customHeight="1" x14ac:dyDescent="0.25">
      <c r="A24" s="75" t="s">
        <v>39</v>
      </c>
      <c r="B24" s="75"/>
      <c r="C24" s="75"/>
      <c r="D24" s="75"/>
      <c r="E24" s="75"/>
    </row>
    <row r="25" spans="1:7" ht="33.75" customHeight="1" x14ac:dyDescent="0.25">
      <c r="A25" s="84" t="s">
        <v>40</v>
      </c>
      <c r="B25" s="84"/>
      <c r="C25" s="84"/>
      <c r="D25" s="84"/>
      <c r="E25" s="84"/>
    </row>
    <row r="26" spans="1:7" x14ac:dyDescent="0.25">
      <c r="A26" s="84"/>
      <c r="B26" s="84"/>
      <c r="C26" s="84"/>
      <c r="D26" s="84"/>
      <c r="E26" s="84"/>
      <c r="F26" s="2">
        <f>550.8+63.2</f>
        <v>614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2836.6800000000003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4144.5</v>
      </c>
    </row>
    <row r="30" spans="1:7" ht="38.25" x14ac:dyDescent="0.25">
      <c r="A30" s="10" t="s">
        <v>35</v>
      </c>
      <c r="B30" s="12" t="s">
        <v>59</v>
      </c>
      <c r="C30" s="3" t="s">
        <v>5</v>
      </c>
      <c r="D30" s="3">
        <v>2.0499999999999998</v>
      </c>
      <c r="E30" s="11">
        <f>D30*F26*G26</f>
        <v>3776.0999999999995</v>
      </c>
    </row>
    <row r="31" spans="1:7" ht="60" x14ac:dyDescent="0.25">
      <c r="A31" s="10" t="s">
        <v>28</v>
      </c>
      <c r="B31" s="12" t="s">
        <v>59</v>
      </c>
      <c r="C31" s="3" t="s">
        <v>5</v>
      </c>
      <c r="D31" s="3">
        <v>0.59</v>
      </c>
      <c r="E31" s="11">
        <f>D31*F26*G26</f>
        <v>1086.78</v>
      </c>
    </row>
    <row r="32" spans="1:7" ht="38.25" x14ac:dyDescent="0.25">
      <c r="A32" s="10" t="s">
        <v>27</v>
      </c>
      <c r="B32" s="12" t="s">
        <v>59</v>
      </c>
      <c r="C32" s="3" t="s">
        <v>5</v>
      </c>
      <c r="D32" s="3">
        <v>0.17</v>
      </c>
      <c r="E32" s="11">
        <f>D32*F26*G26</f>
        <v>313.14000000000004</v>
      </c>
    </row>
    <row r="33" spans="1:5" ht="60" x14ac:dyDescent="0.25">
      <c r="A33" s="10" t="s">
        <v>41</v>
      </c>
      <c r="B33" s="12" t="s">
        <v>31</v>
      </c>
      <c r="C33" s="3" t="s">
        <v>5</v>
      </c>
      <c r="D33" s="3">
        <v>1.1000000000000001</v>
      </c>
      <c r="E33" s="11">
        <v>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5083.92</v>
      </c>
    </row>
    <row r="35" spans="1:5" ht="15.75" thickBot="1" x14ac:dyDescent="0.3">
      <c r="A35" s="32" t="s">
        <v>52</v>
      </c>
      <c r="B35" s="23" t="s">
        <v>34</v>
      </c>
      <c r="C35" s="24" t="s">
        <v>5</v>
      </c>
      <c r="D35" s="24">
        <v>2.7</v>
      </c>
      <c r="E35" s="25">
        <f>D35*F26*G26</f>
        <v>4973.4000000000005</v>
      </c>
    </row>
    <row r="36" spans="1:5" ht="15.75" thickBot="1" x14ac:dyDescent="0.3">
      <c r="A36" s="32" t="s">
        <v>45</v>
      </c>
      <c r="B36" s="23" t="s">
        <v>58</v>
      </c>
      <c r="C36" s="24" t="s">
        <v>50</v>
      </c>
      <c r="D36" s="24"/>
      <c r="E36" s="25">
        <v>267.88</v>
      </c>
    </row>
    <row r="37" spans="1:5" x14ac:dyDescent="0.25">
      <c r="A37" s="36" t="s">
        <v>55</v>
      </c>
      <c r="B37" s="33" t="s">
        <v>57</v>
      </c>
      <c r="C37" s="34" t="s">
        <v>44</v>
      </c>
      <c r="D37" s="34">
        <v>0.5</v>
      </c>
      <c r="E37" s="35">
        <f>D37*126.7</f>
        <v>63.35</v>
      </c>
    </row>
    <row r="38" spans="1:5" ht="30" x14ac:dyDescent="0.25">
      <c r="A38" s="36" t="s">
        <v>56</v>
      </c>
      <c r="B38" s="33" t="s">
        <v>57</v>
      </c>
      <c r="C38" s="34" t="s">
        <v>44</v>
      </c>
      <c r="D38" s="34">
        <v>1.2</v>
      </c>
      <c r="E38" s="35">
        <f>D38*126.7</f>
        <v>152.04</v>
      </c>
    </row>
    <row r="39" spans="1:5" x14ac:dyDescent="0.25">
      <c r="A39" s="10"/>
      <c r="B39" s="12"/>
      <c r="C39" s="3"/>
      <c r="D39" s="3"/>
      <c r="E39" s="11"/>
    </row>
    <row r="40" spans="1:5" s="18" customFormat="1" ht="14.25" x14ac:dyDescent="0.2">
      <c r="A40" s="14" t="s">
        <v>46</v>
      </c>
      <c r="B40" s="15"/>
      <c r="C40" s="16"/>
      <c r="D40" s="16"/>
      <c r="E40" s="17">
        <f>SUM(E28:E39)</f>
        <v>22697.79</v>
      </c>
    </row>
    <row r="42" spans="1:5" ht="28.5" customHeight="1" x14ac:dyDescent="0.25">
      <c r="A42" s="75" t="s">
        <v>65</v>
      </c>
      <c r="B42" s="75"/>
      <c r="C42" s="75"/>
      <c r="D42" s="75"/>
      <c r="E42" s="75"/>
    </row>
    <row r="43" spans="1:5" ht="28.5" customHeight="1" x14ac:dyDescent="0.25">
      <c r="A43" s="75" t="s">
        <v>23</v>
      </c>
      <c r="B43" s="75"/>
      <c r="C43" s="75"/>
      <c r="D43" s="75"/>
      <c r="E43" s="75"/>
    </row>
    <row r="44" spans="1:5" x14ac:dyDescent="0.25">
      <c r="A44" s="75" t="s">
        <v>22</v>
      </c>
      <c r="B44" s="75"/>
      <c r="C44" s="75"/>
      <c r="D44" s="75"/>
      <c r="E44" s="75"/>
    </row>
    <row r="45" spans="1:5" x14ac:dyDescent="0.25">
      <c r="A45" s="75" t="s">
        <v>51</v>
      </c>
      <c r="B45" s="75"/>
      <c r="C45" s="75"/>
      <c r="D45" s="75"/>
      <c r="E45" s="75"/>
    </row>
    <row r="46" spans="1:5" x14ac:dyDescent="0.25">
      <c r="A46" s="75" t="s">
        <v>20</v>
      </c>
      <c r="B46" s="75"/>
      <c r="C46" s="75"/>
      <c r="D46" s="75"/>
      <c r="E46" s="75"/>
    </row>
    <row r="47" spans="1:5" x14ac:dyDescent="0.25">
      <c r="A47" s="86" t="s">
        <v>6</v>
      </c>
      <c r="B47" s="86"/>
      <c r="C47" s="86"/>
      <c r="D47" s="86"/>
      <c r="E47" s="86"/>
    </row>
    <row r="48" spans="1:5" x14ac:dyDescent="0.25">
      <c r="A48" s="75" t="s">
        <v>20</v>
      </c>
      <c r="B48" s="75"/>
      <c r="C48" s="75"/>
      <c r="D48" s="75"/>
      <c r="E48" s="75"/>
    </row>
    <row r="49" spans="1:5" x14ac:dyDescent="0.25">
      <c r="A49" s="87" t="s">
        <v>47</v>
      </c>
      <c r="B49" s="87"/>
      <c r="C49" s="87"/>
      <c r="D49" s="87"/>
      <c r="E49" s="8"/>
    </row>
    <row r="50" spans="1:5" x14ac:dyDescent="0.25">
      <c r="B50" s="85" t="s">
        <v>21</v>
      </c>
      <c r="C50" s="85"/>
      <c r="D50" s="85"/>
      <c r="E50" s="9" t="s">
        <v>7</v>
      </c>
    </row>
    <row r="51" spans="1:5" x14ac:dyDescent="0.25">
      <c r="A51" s="31"/>
      <c r="B51" s="31"/>
      <c r="C51" s="31"/>
      <c r="D51" s="31"/>
      <c r="E51" s="31"/>
    </row>
    <row r="52" spans="1:5" x14ac:dyDescent="0.25">
      <c r="A52" s="87" t="s">
        <v>48</v>
      </c>
      <c r="B52" s="87"/>
      <c r="C52" s="87"/>
      <c r="D52" s="87"/>
      <c r="E52" s="8"/>
    </row>
    <row r="53" spans="1:5" x14ac:dyDescent="0.25">
      <c r="B53" s="85" t="s">
        <v>21</v>
      </c>
      <c r="C53" s="85"/>
      <c r="D53" s="85"/>
      <c r="E53" s="9" t="s">
        <v>7</v>
      </c>
    </row>
    <row r="56" spans="1:5" x14ac:dyDescent="0.25">
      <c r="A56" s="18" t="s">
        <v>60</v>
      </c>
    </row>
    <row r="57" spans="1:5" x14ac:dyDescent="0.25">
      <c r="A57" s="2" t="s">
        <v>61</v>
      </c>
      <c r="B57" s="39">
        <v>2182.7800000000002</v>
      </c>
    </row>
    <row r="58" spans="1:5" ht="15.75" x14ac:dyDescent="0.25">
      <c r="A58" s="40" t="s">
        <v>62</v>
      </c>
      <c r="B58" s="41">
        <v>55038.39</v>
      </c>
    </row>
    <row r="59" spans="1:5" x14ac:dyDescent="0.25">
      <c r="A59" s="2" t="s">
        <v>64</v>
      </c>
      <c r="B59" s="41">
        <f>52201.06+6224.4+900</f>
        <v>59325.46</v>
      </c>
    </row>
    <row r="60" spans="1:5" x14ac:dyDescent="0.25">
      <c r="A60" s="42" t="s">
        <v>63</v>
      </c>
      <c r="B60" s="39">
        <f>B57+B59-('1 кв.'!E39+'2 кв.'!E40)</f>
        <v>18588.855999999992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topLeftCell="A26" zoomScaleNormal="100" zoomScaleSheetLayoutView="100" workbookViewId="0">
      <selection activeCell="A43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8" t="s">
        <v>12</v>
      </c>
      <c r="B1" s="78"/>
      <c r="C1" s="78"/>
      <c r="D1" s="78"/>
      <c r="E1" s="78"/>
    </row>
    <row r="2" spans="1:5" ht="30.75" customHeight="1" x14ac:dyDescent="0.25">
      <c r="A2" s="76" t="s">
        <v>13</v>
      </c>
      <c r="B2" s="77"/>
      <c r="C2" s="77"/>
      <c r="D2" s="77"/>
      <c r="E2" s="77"/>
    </row>
    <row r="3" spans="1:5" x14ac:dyDescent="0.25">
      <c r="A3" s="3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81" t="s">
        <v>66</v>
      </c>
      <c r="E4" s="81"/>
    </row>
    <row r="5" spans="1:5" x14ac:dyDescent="0.25">
      <c r="A5" s="37"/>
      <c r="B5" s="4"/>
      <c r="C5" s="4"/>
      <c r="D5" s="4"/>
      <c r="E5" s="4"/>
    </row>
    <row r="6" spans="1:5" x14ac:dyDescent="0.25">
      <c r="A6" s="75" t="s">
        <v>0</v>
      </c>
      <c r="B6" s="75"/>
      <c r="C6" s="75"/>
      <c r="D6" s="75"/>
      <c r="E6" s="75"/>
    </row>
    <row r="7" spans="1:5" x14ac:dyDescent="0.25">
      <c r="A7" s="79" t="s">
        <v>36</v>
      </c>
      <c r="B7" s="79"/>
      <c r="C7" s="79"/>
      <c r="D7" s="79"/>
      <c r="E7" s="79"/>
    </row>
    <row r="8" spans="1:5" x14ac:dyDescent="0.25">
      <c r="A8" s="80" t="s">
        <v>1</v>
      </c>
      <c r="B8" s="80"/>
      <c r="C8" s="80"/>
      <c r="D8" s="80"/>
      <c r="E8" s="80"/>
    </row>
    <row r="9" spans="1:5" x14ac:dyDescent="0.25">
      <c r="A9" s="74"/>
      <c r="B9" s="74"/>
      <c r="C9" s="74"/>
      <c r="D9" s="74"/>
      <c r="E9" s="74"/>
    </row>
    <row r="10" spans="1:5" x14ac:dyDescent="0.25">
      <c r="A10" s="75" t="s">
        <v>37</v>
      </c>
      <c r="B10" s="75"/>
      <c r="C10" s="75"/>
      <c r="D10" s="75"/>
      <c r="E10" s="75"/>
    </row>
    <row r="11" spans="1:5" ht="28.5" customHeight="1" x14ac:dyDescent="0.25">
      <c r="A11" s="82" t="s">
        <v>16</v>
      </c>
      <c r="B11" s="83"/>
      <c r="C11" s="83"/>
      <c r="D11" s="83"/>
      <c r="E11" s="83"/>
    </row>
    <row r="12" spans="1:5" x14ac:dyDescent="0.25">
      <c r="A12" s="74"/>
      <c r="B12" s="74"/>
      <c r="C12" s="74"/>
      <c r="D12" s="74"/>
      <c r="E12" s="74"/>
    </row>
    <row r="13" spans="1:5" ht="30.75" customHeight="1" x14ac:dyDescent="0.25">
      <c r="A13" s="75" t="s">
        <v>38</v>
      </c>
      <c r="B13" s="75"/>
      <c r="C13" s="75"/>
      <c r="D13" s="75"/>
      <c r="E13" s="75"/>
    </row>
    <row r="14" spans="1:5" x14ac:dyDescent="0.25">
      <c r="A14" s="80" t="s">
        <v>17</v>
      </c>
      <c r="B14" s="74"/>
      <c r="C14" s="74"/>
      <c r="D14" s="74"/>
      <c r="E14" s="74"/>
    </row>
    <row r="15" spans="1:5" x14ac:dyDescent="0.25">
      <c r="A15" s="74"/>
      <c r="B15" s="74"/>
      <c r="C15" s="74"/>
      <c r="D15" s="74"/>
      <c r="E15" s="74"/>
    </row>
    <row r="16" spans="1:5" x14ac:dyDescent="0.25">
      <c r="A16" s="75" t="s">
        <v>33</v>
      </c>
      <c r="B16" s="75"/>
      <c r="C16" s="75"/>
      <c r="D16" s="75"/>
      <c r="E16" s="75"/>
    </row>
    <row r="17" spans="1:7" ht="11.25" customHeight="1" x14ac:dyDescent="0.25">
      <c r="A17" s="80" t="s">
        <v>2</v>
      </c>
      <c r="B17" s="74"/>
      <c r="C17" s="74"/>
      <c r="D17" s="74"/>
      <c r="E17" s="74"/>
    </row>
    <row r="18" spans="1:7" ht="11.25" customHeight="1" x14ac:dyDescent="0.25">
      <c r="A18" s="38"/>
      <c r="B18" s="37"/>
      <c r="C18" s="37"/>
      <c r="D18" s="37"/>
      <c r="E18" s="37"/>
    </row>
    <row r="19" spans="1:7" x14ac:dyDescent="0.25">
      <c r="A19" s="75" t="s">
        <v>32</v>
      </c>
      <c r="B19" s="75"/>
      <c r="C19" s="75"/>
      <c r="D19" s="75"/>
      <c r="E19" s="75"/>
    </row>
    <row r="20" spans="1:7" ht="10.5" customHeight="1" x14ac:dyDescent="0.25">
      <c r="A20" s="80" t="s">
        <v>18</v>
      </c>
      <c r="B20" s="74"/>
      <c r="C20" s="74"/>
      <c r="D20" s="74"/>
      <c r="E20" s="74"/>
    </row>
    <row r="21" spans="1:7" x14ac:dyDescent="0.25">
      <c r="A21" s="74"/>
      <c r="B21" s="74"/>
      <c r="C21" s="74"/>
      <c r="D21" s="74"/>
      <c r="E21" s="74"/>
    </row>
    <row r="22" spans="1:7" ht="30.75" customHeight="1" x14ac:dyDescent="0.25">
      <c r="A22" s="75" t="s">
        <v>19</v>
      </c>
      <c r="B22" s="75"/>
      <c r="C22" s="75"/>
      <c r="D22" s="75"/>
      <c r="E22" s="75"/>
    </row>
    <row r="23" spans="1:7" x14ac:dyDescent="0.25">
      <c r="A23" s="74"/>
      <c r="B23" s="74"/>
      <c r="C23" s="74"/>
      <c r="D23" s="74"/>
      <c r="E23" s="74"/>
    </row>
    <row r="24" spans="1:7" ht="63.75" customHeight="1" x14ac:dyDescent="0.25">
      <c r="A24" s="75" t="s">
        <v>39</v>
      </c>
      <c r="B24" s="75"/>
      <c r="C24" s="75"/>
      <c r="D24" s="75"/>
      <c r="E24" s="75"/>
    </row>
    <row r="25" spans="1:7" ht="33.75" customHeight="1" x14ac:dyDescent="0.25">
      <c r="A25" s="84" t="s">
        <v>40</v>
      </c>
      <c r="B25" s="84"/>
      <c r="C25" s="84"/>
      <c r="D25" s="84"/>
      <c r="E25" s="84"/>
    </row>
    <row r="26" spans="1:7" x14ac:dyDescent="0.25">
      <c r="A26" s="84"/>
      <c r="B26" s="84"/>
      <c r="C26" s="84"/>
      <c r="D26" s="84"/>
      <c r="E26" s="84"/>
      <c r="F26" s="2">
        <f>551.4+63.2</f>
        <v>614.6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2839.4520000000002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4314.4920000000002</v>
      </c>
    </row>
    <row r="30" spans="1:7" ht="38.25" x14ac:dyDescent="0.25">
      <c r="A30" s="10" t="s">
        <v>35</v>
      </c>
      <c r="B30" s="12" t="s">
        <v>59</v>
      </c>
      <c r="C30" s="3" t="s">
        <v>5</v>
      </c>
      <c r="D30" s="3">
        <v>2.0499999999999998</v>
      </c>
      <c r="E30" s="11">
        <f>D30*F26*G26</f>
        <v>3779.7899999999995</v>
      </c>
    </row>
    <row r="31" spans="1:7" ht="60" x14ac:dyDescent="0.25">
      <c r="A31" s="10" t="s">
        <v>28</v>
      </c>
      <c r="B31" s="12" t="s">
        <v>59</v>
      </c>
      <c r="C31" s="3" t="s">
        <v>5</v>
      </c>
      <c r="D31" s="3">
        <v>0.59</v>
      </c>
      <c r="E31" s="11">
        <f>D31*F26*G26</f>
        <v>1087.8419999999999</v>
      </c>
    </row>
    <row r="32" spans="1:7" ht="38.25" x14ac:dyDescent="0.25">
      <c r="A32" s="10" t="s">
        <v>27</v>
      </c>
      <c r="B32" s="12" t="s">
        <v>59</v>
      </c>
      <c r="C32" s="3" t="s">
        <v>5</v>
      </c>
      <c r="D32" s="3">
        <v>0.17</v>
      </c>
      <c r="E32" s="11">
        <f>D32*F26*G26</f>
        <v>313.44600000000003</v>
      </c>
    </row>
    <row r="33" spans="1:5" ht="60" x14ac:dyDescent="0.25">
      <c r="A33" s="10" t="s">
        <v>41</v>
      </c>
      <c r="B33" s="12" t="s">
        <v>31</v>
      </c>
      <c r="C33" s="3" t="s">
        <v>5</v>
      </c>
      <c r="D33" s="3">
        <v>1.1000000000000001</v>
      </c>
      <c r="E33" s="11">
        <v>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5088.887999999999</v>
      </c>
    </row>
    <row r="35" spans="1:5" ht="15.75" thickBot="1" x14ac:dyDescent="0.3">
      <c r="A35" s="32" t="s">
        <v>52</v>
      </c>
      <c r="B35" s="23" t="s">
        <v>34</v>
      </c>
      <c r="C35" s="24" t="s">
        <v>5</v>
      </c>
      <c r="D35" s="24">
        <v>2.7</v>
      </c>
      <c r="E35" s="25">
        <f>D35*F26*G26</f>
        <v>4978.26</v>
      </c>
    </row>
    <row r="36" spans="1:5" s="50" customFormat="1" ht="15.75" thickBot="1" x14ac:dyDescent="0.3">
      <c r="A36" s="46" t="s">
        <v>45</v>
      </c>
      <c r="B36" s="47" t="s">
        <v>67</v>
      </c>
      <c r="C36" s="48" t="s">
        <v>50</v>
      </c>
      <c r="D36" s="48"/>
      <c r="E36" s="49">
        <v>632.01</v>
      </c>
    </row>
    <row r="37" spans="1:5" ht="30" x14ac:dyDescent="0.25">
      <c r="A37" s="36" t="s">
        <v>68</v>
      </c>
      <c r="B37" s="33" t="s">
        <v>69</v>
      </c>
      <c r="C37" s="34" t="s">
        <v>44</v>
      </c>
      <c r="D37" s="34">
        <v>4</v>
      </c>
      <c r="E37" s="35">
        <f>D37*126.7</f>
        <v>506.8</v>
      </c>
    </row>
    <row r="38" spans="1:5" x14ac:dyDescent="0.25">
      <c r="A38" s="10"/>
      <c r="B38" s="12"/>
      <c r="C38" s="3"/>
      <c r="D38" s="3"/>
      <c r="E38" s="11"/>
    </row>
    <row r="39" spans="1:5" s="18" customFormat="1" ht="14.25" x14ac:dyDescent="0.2">
      <c r="A39" s="14" t="s">
        <v>46</v>
      </c>
      <c r="B39" s="15"/>
      <c r="C39" s="16"/>
      <c r="D39" s="16"/>
      <c r="E39" s="17">
        <f>SUM(E28:E38)</f>
        <v>23540.979999999996</v>
      </c>
    </row>
    <row r="41" spans="1:5" ht="30" customHeight="1" x14ac:dyDescent="0.25">
      <c r="A41" s="88" t="s">
        <v>73</v>
      </c>
      <c r="B41" s="88"/>
      <c r="C41" s="88"/>
      <c r="D41" s="88"/>
      <c r="E41" s="88"/>
    </row>
    <row r="42" spans="1:5" ht="30" customHeight="1" x14ac:dyDescent="0.25">
      <c r="A42" s="75" t="s">
        <v>23</v>
      </c>
      <c r="B42" s="75"/>
      <c r="C42" s="75"/>
      <c r="D42" s="75"/>
      <c r="E42" s="75"/>
    </row>
    <row r="43" spans="1:5" x14ac:dyDescent="0.25">
      <c r="A43" s="75" t="s">
        <v>22</v>
      </c>
      <c r="B43" s="75"/>
      <c r="C43" s="75"/>
      <c r="D43" s="75"/>
      <c r="E43" s="75"/>
    </row>
    <row r="44" spans="1:5" ht="30" customHeight="1" x14ac:dyDescent="0.25">
      <c r="A44" s="75" t="s">
        <v>51</v>
      </c>
      <c r="B44" s="75"/>
      <c r="C44" s="75"/>
      <c r="D44" s="75"/>
      <c r="E44" s="75"/>
    </row>
    <row r="45" spans="1:5" x14ac:dyDescent="0.25">
      <c r="A45" s="75" t="s">
        <v>20</v>
      </c>
      <c r="B45" s="75"/>
      <c r="C45" s="75"/>
      <c r="D45" s="75"/>
      <c r="E45" s="75"/>
    </row>
    <row r="46" spans="1:5" x14ac:dyDescent="0.25">
      <c r="A46" s="86" t="s">
        <v>6</v>
      </c>
      <c r="B46" s="86"/>
      <c r="C46" s="86"/>
      <c r="D46" s="86"/>
      <c r="E46" s="86"/>
    </row>
    <row r="47" spans="1:5" x14ac:dyDescent="0.25">
      <c r="A47" s="75" t="s">
        <v>20</v>
      </c>
      <c r="B47" s="75"/>
      <c r="C47" s="75"/>
      <c r="D47" s="75"/>
      <c r="E47" s="75"/>
    </row>
    <row r="48" spans="1:5" x14ac:dyDescent="0.25">
      <c r="A48" s="87" t="s">
        <v>47</v>
      </c>
      <c r="B48" s="87"/>
      <c r="C48" s="87"/>
      <c r="D48" s="87"/>
      <c r="E48" s="8"/>
    </row>
    <row r="49" spans="1:5" x14ac:dyDescent="0.25">
      <c r="B49" s="85" t="s">
        <v>21</v>
      </c>
      <c r="C49" s="85"/>
      <c r="D49" s="85"/>
      <c r="E49" s="9" t="s">
        <v>7</v>
      </c>
    </row>
    <row r="50" spans="1:5" x14ac:dyDescent="0.25">
      <c r="A50" s="38"/>
      <c r="B50" s="38"/>
      <c r="C50" s="38"/>
      <c r="D50" s="38"/>
      <c r="E50" s="38"/>
    </row>
    <row r="51" spans="1:5" x14ac:dyDescent="0.25">
      <c r="A51" s="87" t="s">
        <v>48</v>
      </c>
      <c r="B51" s="87"/>
      <c r="C51" s="87"/>
      <c r="D51" s="87"/>
      <c r="E51" s="8"/>
    </row>
    <row r="52" spans="1:5" x14ac:dyDescent="0.25">
      <c r="B52" s="85" t="s">
        <v>21</v>
      </c>
      <c r="C52" s="85"/>
      <c r="D52" s="85"/>
      <c r="E52" s="9" t="s">
        <v>7</v>
      </c>
    </row>
    <row r="55" spans="1:5" x14ac:dyDescent="0.25">
      <c r="A55" s="18" t="s">
        <v>60</v>
      </c>
    </row>
    <row r="56" spans="1:5" x14ac:dyDescent="0.25">
      <c r="A56" s="2" t="s">
        <v>61</v>
      </c>
      <c r="B56" s="39">
        <v>2182.7800000000002</v>
      </c>
    </row>
    <row r="57" spans="1:5" ht="15.75" x14ac:dyDescent="0.25">
      <c r="A57" s="40" t="s">
        <v>62</v>
      </c>
      <c r="B57" s="41">
        <v>83722.259999999995</v>
      </c>
    </row>
    <row r="58" spans="1:5" x14ac:dyDescent="0.25">
      <c r="A58" s="2" t="s">
        <v>70</v>
      </c>
      <c r="B58" s="41">
        <v>78581.59</v>
      </c>
    </row>
    <row r="59" spans="1:5" x14ac:dyDescent="0.25">
      <c r="A59" s="2" t="s">
        <v>71</v>
      </c>
      <c r="B59" s="41">
        <v>8495.98</v>
      </c>
    </row>
    <row r="60" spans="1:5" x14ac:dyDescent="0.25">
      <c r="A60" s="2" t="s">
        <v>72</v>
      </c>
      <c r="B60" s="41">
        <v>1350</v>
      </c>
    </row>
    <row r="61" spans="1:5" x14ac:dyDescent="0.25">
      <c r="A61" s="42" t="s">
        <v>63</v>
      </c>
      <c r="B61" s="39">
        <f>B56+B58+B59+B60-('1 кв.'!E39+'2 кв.'!E40+E39)</f>
        <v>24149.98599999999</v>
      </c>
    </row>
    <row r="63" spans="1:5" x14ac:dyDescent="0.25">
      <c r="B63" s="43">
        <f>B56+B58+B59+B60-('1 кв.'!E39+'2 кв.'!E40+'3 кв.'!E39)</f>
        <v>24149.98599999999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BreakPreview" topLeftCell="A43" zoomScaleNormal="100" zoomScaleSheetLayoutView="100" workbookViewId="0">
      <selection activeCell="A51" sqref="A51:D5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8" t="s">
        <v>12</v>
      </c>
      <c r="B1" s="78"/>
      <c r="C1" s="78"/>
      <c r="D1" s="78"/>
      <c r="E1" s="78"/>
    </row>
    <row r="2" spans="1:5" ht="34.5" customHeight="1" x14ac:dyDescent="0.25">
      <c r="A2" s="76" t="s">
        <v>13</v>
      </c>
      <c r="B2" s="77"/>
      <c r="C2" s="77"/>
      <c r="D2" s="77"/>
      <c r="E2" s="77"/>
    </row>
    <row r="3" spans="1:5" x14ac:dyDescent="0.25">
      <c r="A3" s="44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81" t="s">
        <v>95</v>
      </c>
      <c r="E4" s="81"/>
    </row>
    <row r="5" spans="1:5" x14ac:dyDescent="0.25">
      <c r="A5" s="44"/>
      <c r="B5" s="4"/>
      <c r="C5" s="4"/>
      <c r="D5" s="4"/>
      <c r="E5" s="4"/>
    </row>
    <row r="6" spans="1:5" x14ac:dyDescent="0.25">
      <c r="A6" s="75" t="s">
        <v>0</v>
      </c>
      <c r="B6" s="75"/>
      <c r="C6" s="75"/>
      <c r="D6" s="75"/>
      <c r="E6" s="75"/>
    </row>
    <row r="7" spans="1:5" x14ac:dyDescent="0.25">
      <c r="A7" s="79" t="s">
        <v>36</v>
      </c>
      <c r="B7" s="79"/>
      <c r="C7" s="79"/>
      <c r="D7" s="79"/>
      <c r="E7" s="79"/>
    </row>
    <row r="8" spans="1:5" x14ac:dyDescent="0.25">
      <c r="A8" s="80" t="s">
        <v>1</v>
      </c>
      <c r="B8" s="80"/>
      <c r="C8" s="80"/>
      <c r="D8" s="80"/>
      <c r="E8" s="80"/>
    </row>
    <row r="9" spans="1:5" x14ac:dyDescent="0.25">
      <c r="A9" s="74"/>
      <c r="B9" s="74"/>
      <c r="C9" s="74"/>
      <c r="D9" s="74"/>
      <c r="E9" s="74"/>
    </row>
    <row r="10" spans="1:5" x14ac:dyDescent="0.25">
      <c r="A10" s="75" t="s">
        <v>37</v>
      </c>
      <c r="B10" s="75"/>
      <c r="C10" s="75"/>
      <c r="D10" s="75"/>
      <c r="E10" s="75"/>
    </row>
    <row r="11" spans="1:5" ht="27.75" customHeight="1" x14ac:dyDescent="0.25">
      <c r="A11" s="82" t="s">
        <v>16</v>
      </c>
      <c r="B11" s="83"/>
      <c r="C11" s="83"/>
      <c r="D11" s="83"/>
      <c r="E11" s="83"/>
    </row>
    <row r="12" spans="1:5" x14ac:dyDescent="0.25">
      <c r="A12" s="74"/>
      <c r="B12" s="74"/>
      <c r="C12" s="74"/>
      <c r="D12" s="74"/>
      <c r="E12" s="74"/>
    </row>
    <row r="13" spans="1:5" ht="30.75" customHeight="1" x14ac:dyDescent="0.25">
      <c r="A13" s="75" t="s">
        <v>38</v>
      </c>
      <c r="B13" s="75"/>
      <c r="C13" s="75"/>
      <c r="D13" s="75"/>
      <c r="E13" s="75"/>
    </row>
    <row r="14" spans="1:5" x14ac:dyDescent="0.25">
      <c r="A14" s="80" t="s">
        <v>17</v>
      </c>
      <c r="B14" s="74"/>
      <c r="C14" s="74"/>
      <c r="D14" s="74"/>
      <c r="E14" s="74"/>
    </row>
    <row r="15" spans="1:5" x14ac:dyDescent="0.25">
      <c r="A15" s="74"/>
      <c r="B15" s="74"/>
      <c r="C15" s="74"/>
      <c r="D15" s="74"/>
      <c r="E15" s="74"/>
    </row>
    <row r="16" spans="1:5" x14ac:dyDescent="0.25">
      <c r="A16" s="75" t="s">
        <v>33</v>
      </c>
      <c r="B16" s="75"/>
      <c r="C16" s="75"/>
      <c r="D16" s="75"/>
      <c r="E16" s="75"/>
    </row>
    <row r="17" spans="1:7" ht="11.25" customHeight="1" x14ac:dyDescent="0.25">
      <c r="A17" s="80" t="s">
        <v>2</v>
      </c>
      <c r="B17" s="74"/>
      <c r="C17" s="74"/>
      <c r="D17" s="74"/>
      <c r="E17" s="74"/>
    </row>
    <row r="18" spans="1:7" ht="11.25" customHeight="1" x14ac:dyDescent="0.25">
      <c r="A18" s="45"/>
      <c r="B18" s="44"/>
      <c r="C18" s="44"/>
      <c r="D18" s="44"/>
      <c r="E18" s="44"/>
    </row>
    <row r="19" spans="1:7" x14ac:dyDescent="0.25">
      <c r="A19" s="75" t="s">
        <v>32</v>
      </c>
      <c r="B19" s="75"/>
      <c r="C19" s="75"/>
      <c r="D19" s="75"/>
      <c r="E19" s="75"/>
    </row>
    <row r="20" spans="1:7" ht="10.5" customHeight="1" x14ac:dyDescent="0.25">
      <c r="A20" s="80" t="s">
        <v>18</v>
      </c>
      <c r="B20" s="74"/>
      <c r="C20" s="74"/>
      <c r="D20" s="74"/>
      <c r="E20" s="74"/>
    </row>
    <row r="21" spans="1:7" x14ac:dyDescent="0.25">
      <c r="A21" s="74"/>
      <c r="B21" s="74"/>
      <c r="C21" s="74"/>
      <c r="D21" s="74"/>
      <c r="E21" s="74"/>
    </row>
    <row r="22" spans="1:7" ht="30.75" customHeight="1" x14ac:dyDescent="0.25">
      <c r="A22" s="75" t="s">
        <v>19</v>
      </c>
      <c r="B22" s="75"/>
      <c r="C22" s="75"/>
      <c r="D22" s="75"/>
      <c r="E22" s="75"/>
    </row>
    <row r="23" spans="1:7" x14ac:dyDescent="0.25">
      <c r="A23" s="74"/>
      <c r="B23" s="74"/>
      <c r="C23" s="74"/>
      <c r="D23" s="74"/>
      <c r="E23" s="74"/>
    </row>
    <row r="24" spans="1:7" ht="63.75" customHeight="1" x14ac:dyDescent="0.25">
      <c r="A24" s="75" t="s">
        <v>39</v>
      </c>
      <c r="B24" s="75"/>
      <c r="C24" s="75"/>
      <c r="D24" s="75"/>
      <c r="E24" s="75"/>
    </row>
    <row r="25" spans="1:7" ht="33.75" customHeight="1" x14ac:dyDescent="0.25">
      <c r="A25" s="84" t="s">
        <v>40</v>
      </c>
      <c r="B25" s="84"/>
      <c r="C25" s="84"/>
      <c r="D25" s="84"/>
      <c r="E25" s="84"/>
    </row>
    <row r="26" spans="1:7" x14ac:dyDescent="0.25">
      <c r="A26" s="84"/>
      <c r="B26" s="84"/>
      <c r="C26" s="84"/>
      <c r="D26" s="84"/>
      <c r="E26" s="84"/>
      <c r="F26" s="2">
        <f>551.4+63.2</f>
        <v>614.6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2839.4520000000002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4314.4920000000002</v>
      </c>
    </row>
    <row r="30" spans="1:7" ht="38.25" x14ac:dyDescent="0.25">
      <c r="A30" s="10" t="s">
        <v>35</v>
      </c>
      <c r="B30" s="12" t="s">
        <v>59</v>
      </c>
      <c r="C30" s="3" t="s">
        <v>5</v>
      </c>
      <c r="D30" s="3">
        <v>2.0499999999999998</v>
      </c>
      <c r="E30" s="11">
        <f>D30*F26*G26</f>
        <v>3779.7899999999995</v>
      </c>
    </row>
    <row r="31" spans="1:7" ht="60" x14ac:dyDescent="0.25">
      <c r="A31" s="10" t="s">
        <v>28</v>
      </c>
      <c r="B31" s="12" t="s">
        <v>59</v>
      </c>
      <c r="C31" s="3" t="s">
        <v>5</v>
      </c>
      <c r="D31" s="3">
        <v>0.59</v>
      </c>
      <c r="E31" s="11">
        <f>D31*F26*G26</f>
        <v>1087.8419999999999</v>
      </c>
    </row>
    <row r="32" spans="1:7" ht="38.25" x14ac:dyDescent="0.25">
      <c r="A32" s="10" t="s">
        <v>27</v>
      </c>
      <c r="B32" s="12" t="s">
        <v>59</v>
      </c>
      <c r="C32" s="3" t="s">
        <v>5</v>
      </c>
      <c r="D32" s="3">
        <v>0.17</v>
      </c>
      <c r="E32" s="11">
        <f>D32*F26*G26</f>
        <v>313.44600000000003</v>
      </c>
    </row>
    <row r="33" spans="1:5" ht="60" x14ac:dyDescent="0.25">
      <c r="A33" s="10" t="s">
        <v>41</v>
      </c>
      <c r="B33" s="12" t="s">
        <v>31</v>
      </c>
      <c r="C33" s="3" t="s">
        <v>5</v>
      </c>
      <c r="D33" s="3">
        <v>1.1000000000000001</v>
      </c>
      <c r="E33" s="11">
        <v>1650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5088.887999999999</v>
      </c>
    </row>
    <row r="35" spans="1:5" ht="15.75" thickBot="1" x14ac:dyDescent="0.3">
      <c r="A35" s="32" t="s">
        <v>52</v>
      </c>
      <c r="B35" s="23" t="s">
        <v>34</v>
      </c>
      <c r="C35" s="24" t="s">
        <v>5</v>
      </c>
      <c r="D35" s="24">
        <v>2.7</v>
      </c>
      <c r="E35" s="25">
        <f>D35*F26*G26</f>
        <v>4978.26</v>
      </c>
    </row>
    <row r="36" spans="1:5" s="50" customFormat="1" ht="15.75" thickBot="1" x14ac:dyDescent="0.3">
      <c r="A36" s="46" t="s">
        <v>45</v>
      </c>
      <c r="B36" s="47" t="s">
        <v>103</v>
      </c>
      <c r="C36" s="48" t="s">
        <v>50</v>
      </c>
      <c r="D36" s="48"/>
      <c r="E36" s="49">
        <v>2180.02</v>
      </c>
    </row>
    <row r="37" spans="1:5" x14ac:dyDescent="0.25">
      <c r="A37" s="36" t="s">
        <v>96</v>
      </c>
      <c r="B37" s="33" t="s">
        <v>100</v>
      </c>
      <c r="C37" s="34" t="s">
        <v>44</v>
      </c>
      <c r="D37" s="34">
        <v>10.5</v>
      </c>
      <c r="E37" s="35">
        <f>D37*126.7</f>
        <v>1330.3500000000001</v>
      </c>
    </row>
    <row r="38" spans="1:5" ht="30" x14ac:dyDescent="0.25">
      <c r="A38" s="10" t="s">
        <v>97</v>
      </c>
      <c r="B38" s="33" t="s">
        <v>101</v>
      </c>
      <c r="C38" s="34" t="s">
        <v>44</v>
      </c>
      <c r="D38" s="34">
        <v>6</v>
      </c>
      <c r="E38" s="35">
        <f t="shared" ref="E38:E39" si="0">D38*126.7</f>
        <v>760.2</v>
      </c>
    </row>
    <row r="39" spans="1:5" ht="30" x14ac:dyDescent="0.25">
      <c r="A39" s="10" t="s">
        <v>98</v>
      </c>
      <c r="B39" s="33" t="s">
        <v>91</v>
      </c>
      <c r="C39" s="34" t="s">
        <v>44</v>
      </c>
      <c r="D39" s="34">
        <v>2.5</v>
      </c>
      <c r="E39" s="35">
        <f t="shared" si="0"/>
        <v>316.75</v>
      </c>
    </row>
    <row r="40" spans="1:5" x14ac:dyDescent="0.25">
      <c r="A40" s="73" t="s">
        <v>99</v>
      </c>
      <c r="B40" s="33"/>
      <c r="C40" s="34" t="s">
        <v>44</v>
      </c>
      <c r="D40" s="34">
        <v>32</v>
      </c>
      <c r="E40" s="35">
        <f>D40*126.7</f>
        <v>4054.4</v>
      </c>
    </row>
    <row r="41" spans="1:5" x14ac:dyDescent="0.25">
      <c r="A41" s="10"/>
      <c r="B41" s="12"/>
      <c r="C41" s="3"/>
      <c r="D41" s="3"/>
      <c r="E41" s="11"/>
    </row>
    <row r="42" spans="1:5" s="18" customFormat="1" ht="14.25" x14ac:dyDescent="0.2">
      <c r="A42" s="14" t="s">
        <v>46</v>
      </c>
      <c r="B42" s="15"/>
      <c r="C42" s="16"/>
      <c r="D42" s="16"/>
      <c r="E42" s="17">
        <f>SUM(E28:E41)</f>
        <v>32693.89</v>
      </c>
    </row>
    <row r="44" spans="1:5" ht="28.5" customHeight="1" x14ac:dyDescent="0.25">
      <c r="A44" s="88" t="s">
        <v>104</v>
      </c>
      <c r="B44" s="88"/>
      <c r="C44" s="88"/>
      <c r="D44" s="88"/>
      <c r="E44" s="88"/>
    </row>
    <row r="45" spans="1:5" ht="28.5" customHeight="1" x14ac:dyDescent="0.25">
      <c r="A45" s="75" t="s">
        <v>23</v>
      </c>
      <c r="B45" s="75"/>
      <c r="C45" s="75"/>
      <c r="D45" s="75"/>
      <c r="E45" s="75"/>
    </row>
    <row r="46" spans="1:5" x14ac:dyDescent="0.25">
      <c r="A46" s="75" t="s">
        <v>22</v>
      </c>
      <c r="B46" s="75"/>
      <c r="C46" s="75"/>
      <c r="D46" s="75"/>
      <c r="E46" s="75"/>
    </row>
    <row r="47" spans="1:5" ht="29.25" customHeight="1" x14ac:dyDescent="0.25">
      <c r="A47" s="75" t="s">
        <v>51</v>
      </c>
      <c r="B47" s="75"/>
      <c r="C47" s="75"/>
      <c r="D47" s="75"/>
      <c r="E47" s="75"/>
    </row>
    <row r="48" spans="1:5" x14ac:dyDescent="0.25">
      <c r="A48" s="75" t="s">
        <v>20</v>
      </c>
      <c r="B48" s="75"/>
      <c r="C48" s="75"/>
      <c r="D48" s="75"/>
      <c r="E48" s="75"/>
    </row>
    <row r="49" spans="1:5" x14ac:dyDescent="0.25">
      <c r="A49" s="86" t="s">
        <v>6</v>
      </c>
      <c r="B49" s="86"/>
      <c r="C49" s="86"/>
      <c r="D49" s="86"/>
      <c r="E49" s="86"/>
    </row>
    <row r="50" spans="1:5" x14ac:dyDescent="0.25">
      <c r="A50" s="75" t="s">
        <v>20</v>
      </c>
      <c r="B50" s="75"/>
      <c r="C50" s="75"/>
      <c r="D50" s="75"/>
      <c r="E50" s="75"/>
    </row>
    <row r="51" spans="1:5" x14ac:dyDescent="0.25">
      <c r="A51" s="87" t="s">
        <v>47</v>
      </c>
      <c r="B51" s="87"/>
      <c r="C51" s="87"/>
      <c r="D51" s="87"/>
      <c r="E51" s="8"/>
    </row>
    <row r="52" spans="1:5" x14ac:dyDescent="0.25">
      <c r="B52" s="85" t="s">
        <v>21</v>
      </c>
      <c r="C52" s="85"/>
      <c r="D52" s="85"/>
      <c r="E52" s="9" t="s">
        <v>7</v>
      </c>
    </row>
    <row r="53" spans="1:5" x14ac:dyDescent="0.25">
      <c r="A53" s="45"/>
      <c r="B53" s="45"/>
      <c r="C53" s="45"/>
      <c r="D53" s="45"/>
      <c r="E53" s="45"/>
    </row>
    <row r="54" spans="1:5" x14ac:dyDescent="0.25">
      <c r="A54" s="87" t="s">
        <v>48</v>
      </c>
      <c r="B54" s="87"/>
      <c r="C54" s="87"/>
      <c r="D54" s="87"/>
      <c r="E54" s="8"/>
    </row>
    <row r="55" spans="1:5" x14ac:dyDescent="0.25">
      <c r="B55" s="85" t="s">
        <v>21</v>
      </c>
      <c r="C55" s="85"/>
      <c r="D55" s="85"/>
      <c r="E55" s="9" t="s">
        <v>7</v>
      </c>
    </row>
    <row r="58" spans="1:5" x14ac:dyDescent="0.25">
      <c r="A58" s="18" t="s">
        <v>60</v>
      </c>
    </row>
    <row r="59" spans="1:5" x14ac:dyDescent="0.25">
      <c r="A59" s="2" t="s">
        <v>61</v>
      </c>
      <c r="B59" s="39">
        <v>2182.7800000000002</v>
      </c>
    </row>
    <row r="60" spans="1:5" ht="15.75" x14ac:dyDescent="0.25">
      <c r="A60" s="40" t="s">
        <v>62</v>
      </c>
      <c r="B60" s="41">
        <v>112406.13</v>
      </c>
    </row>
    <row r="61" spans="1:5" x14ac:dyDescent="0.25">
      <c r="A61" s="2" t="s">
        <v>70</v>
      </c>
      <c r="B61" s="41">
        <v>104523.49</v>
      </c>
    </row>
    <row r="62" spans="1:5" x14ac:dyDescent="0.25">
      <c r="A62" s="2" t="s">
        <v>71</v>
      </c>
      <c r="B62" s="41">
        <v>11783.65</v>
      </c>
    </row>
    <row r="63" spans="1:5" x14ac:dyDescent="0.25">
      <c r="A63" s="2" t="s">
        <v>72</v>
      </c>
      <c r="B63" s="41">
        <v>1800</v>
      </c>
    </row>
    <row r="64" spans="1:5" x14ac:dyDescent="0.25">
      <c r="A64" s="42" t="s">
        <v>63</v>
      </c>
      <c r="B64" s="39">
        <f>B59+B61+B62+B63-('1 кв.'!E39+'2 кв.'!E40+'3 кв.'!E39+'4 кв.'!E42)</f>
        <v>21135.665999999997</v>
      </c>
    </row>
    <row r="66" spans="2:2" x14ac:dyDescent="0.25">
      <c r="B66" s="43"/>
    </row>
  </sheetData>
  <mergeCells count="34">
    <mergeCell ref="A51:D51"/>
    <mergeCell ref="B52:D52"/>
    <mergeCell ref="A54:D54"/>
    <mergeCell ref="B55:D55"/>
    <mergeCell ref="A45:E45"/>
    <mergeCell ref="A46:E46"/>
    <mergeCell ref="A47:E47"/>
    <mergeCell ref="A48:E48"/>
    <mergeCell ref="A49:E49"/>
    <mergeCell ref="A50:E50"/>
    <mergeCell ref="A44:E44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zoomScaleNormal="100" zoomScaleSheetLayoutView="100" workbookViewId="0">
      <selection activeCell="E32" sqref="E32"/>
    </sheetView>
  </sheetViews>
  <sheetFormatPr defaultRowHeight="15" x14ac:dyDescent="0.25"/>
  <cols>
    <col min="1" max="1" width="10.5703125" customWidth="1"/>
    <col min="2" max="2" width="62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90" t="s">
        <v>74</v>
      </c>
      <c r="B1" s="90"/>
      <c r="C1" s="90"/>
      <c r="D1" s="51"/>
    </row>
    <row r="2" spans="1:5" ht="15.75" x14ac:dyDescent="0.25">
      <c r="A2" s="91" t="s">
        <v>75</v>
      </c>
      <c r="B2" s="91"/>
      <c r="C2" s="91"/>
      <c r="D2" s="40"/>
    </row>
    <row r="3" spans="1:5" ht="15.75" x14ac:dyDescent="0.25">
      <c r="A3" s="91" t="s">
        <v>76</v>
      </c>
      <c r="B3" s="91"/>
      <c r="C3" s="91"/>
      <c r="D3" s="40"/>
    </row>
    <row r="4" spans="1:5" ht="15.75" x14ac:dyDescent="0.25">
      <c r="A4" s="90" t="s">
        <v>94</v>
      </c>
      <c r="B4" s="90"/>
      <c r="C4" s="90"/>
      <c r="D4" s="51"/>
    </row>
    <row r="5" spans="1:5" ht="15.75" x14ac:dyDescent="0.25">
      <c r="A5" s="92"/>
      <c r="B5" s="92"/>
      <c r="C5" s="92"/>
      <c r="D5" s="1"/>
    </row>
    <row r="6" spans="1:5" ht="15.75" x14ac:dyDescent="0.25">
      <c r="A6" s="40"/>
      <c r="B6" s="2" t="s">
        <v>61</v>
      </c>
      <c r="C6" s="39">
        <f>'4 кв.'!B59</f>
        <v>2182.7800000000002</v>
      </c>
      <c r="D6" s="52"/>
    </row>
    <row r="7" spans="1:5" ht="15.75" x14ac:dyDescent="0.25">
      <c r="A7" s="53" t="s">
        <v>77</v>
      </c>
      <c r="B7" s="40" t="s">
        <v>62</v>
      </c>
      <c r="C7" s="41">
        <f>'4 кв.'!B60</f>
        <v>112406.13</v>
      </c>
      <c r="D7" s="54"/>
    </row>
    <row r="8" spans="1:5" ht="15.75" x14ac:dyDescent="0.25">
      <c r="A8" s="13"/>
      <c r="B8" s="2" t="s">
        <v>78</v>
      </c>
      <c r="C8" s="41">
        <f>'4 кв.'!B61</f>
        <v>104523.49</v>
      </c>
      <c r="D8" s="54"/>
    </row>
    <row r="9" spans="1:5" ht="15.75" x14ac:dyDescent="0.25">
      <c r="A9" s="13"/>
      <c r="B9" s="2" t="s">
        <v>102</v>
      </c>
      <c r="C9" s="41">
        <f>'4 кв.'!B62</f>
        <v>11783.65</v>
      </c>
      <c r="D9" s="54"/>
    </row>
    <row r="10" spans="1:5" ht="15.75" x14ac:dyDescent="0.25">
      <c r="A10" s="13"/>
      <c r="B10" s="2" t="s">
        <v>72</v>
      </c>
      <c r="C10" s="41">
        <f>'4 кв.'!B63</f>
        <v>1800</v>
      </c>
      <c r="D10" s="54"/>
    </row>
    <row r="11" spans="1:5" ht="15.75" x14ac:dyDescent="0.25">
      <c r="A11" s="13"/>
      <c r="B11" s="40" t="s">
        <v>79</v>
      </c>
      <c r="C11" s="55">
        <f>SUM(C8:C10)</f>
        <v>118107.14</v>
      </c>
      <c r="D11" s="52"/>
    </row>
    <row r="12" spans="1:5" ht="15.75" x14ac:dyDescent="0.25">
      <c r="A12" s="1"/>
      <c r="B12" s="89"/>
      <c r="C12" s="89"/>
      <c r="D12" s="54"/>
    </row>
    <row r="13" spans="1:5" ht="15.75" x14ac:dyDescent="0.25">
      <c r="A13" s="56" t="s">
        <v>80</v>
      </c>
      <c r="B13" s="57" t="s">
        <v>45</v>
      </c>
      <c r="C13" s="41">
        <f>'1 кв.'!E37+'2 кв.'!E36+'3 кв.'!E36+'4 кв.'!E36</f>
        <v>3232.91</v>
      </c>
      <c r="D13" s="54"/>
    </row>
    <row r="14" spans="1:5" ht="15.75" x14ac:dyDescent="0.25">
      <c r="A14" s="1"/>
      <c r="B14" s="57" t="s">
        <v>81</v>
      </c>
      <c r="C14" s="41">
        <f>E26+E27</f>
        <v>7266.7840000000006</v>
      </c>
      <c r="D14" s="54"/>
      <c r="E14" s="58"/>
    </row>
    <row r="15" spans="1:5" ht="15.75" x14ac:dyDescent="0.25">
      <c r="B15" s="59" t="s">
        <v>4</v>
      </c>
      <c r="C15" s="41">
        <f>'1 кв.'!E28+'2 кв.'!E28+'3 кв.'!E28+'4 кв.'!E28</f>
        <v>12089.064000000002</v>
      </c>
      <c r="D15" s="54"/>
    </row>
    <row r="16" spans="1:5" ht="15.75" x14ac:dyDescent="0.25">
      <c r="A16" s="56"/>
      <c r="B16" s="59" t="s">
        <v>25</v>
      </c>
      <c r="C16" s="41">
        <f>'1 кв.'!E29+'2 кв.'!E29+'3 кв.'!E29+'4 кв.'!E29</f>
        <v>16917.984</v>
      </c>
      <c r="D16" s="54"/>
    </row>
    <row r="17" spans="1:5" ht="15.75" x14ac:dyDescent="0.25">
      <c r="A17" s="56"/>
      <c r="B17" s="59" t="s">
        <v>82</v>
      </c>
      <c r="C17" s="41">
        <f>'1 кв.'!E30+'2 кв.'!E30+'3 кв.'!E30+'4 кв.'!E30</f>
        <v>15038.099999999997</v>
      </c>
      <c r="D17" s="54"/>
    </row>
    <row r="18" spans="1:5" ht="15.75" x14ac:dyDescent="0.25">
      <c r="A18" s="56"/>
      <c r="B18" s="59" t="s">
        <v>83</v>
      </c>
      <c r="C18" s="41">
        <f>'1 кв.'!E31+'2 кв.'!E31+'3 кв.'!E31+'4 кв.'!E31</f>
        <v>4275.5639999999994</v>
      </c>
      <c r="D18" s="54"/>
    </row>
    <row r="19" spans="1:5" ht="15.75" x14ac:dyDescent="0.25">
      <c r="A19" s="56"/>
      <c r="B19" s="59" t="s">
        <v>84</v>
      </c>
      <c r="C19" s="41">
        <f>'1 кв.'!E32+'2 кв.'!E32+'3 кв.'!E32+'4 кв.'!E32</f>
        <v>1253.172</v>
      </c>
      <c r="D19" s="54"/>
    </row>
    <row r="20" spans="1:5" ht="15.75" x14ac:dyDescent="0.25">
      <c r="A20" s="56"/>
      <c r="B20" s="59" t="s">
        <v>85</v>
      </c>
      <c r="C20" s="41">
        <f>'1 кв.'!E33+'2 кв.'!E33+'3 кв.'!E33+'4 кв.'!E33</f>
        <v>1650</v>
      </c>
      <c r="D20" s="54"/>
    </row>
    <row r="21" spans="1:5" ht="15.75" x14ac:dyDescent="0.25">
      <c r="A21" s="56"/>
      <c r="B21" s="59" t="s">
        <v>29</v>
      </c>
      <c r="C21" s="41">
        <f>'1 кв.'!E34+'2 кв.'!E34+'3 кв.'!E34+'4 кв.'!E34</f>
        <v>17527.356</v>
      </c>
      <c r="D21" s="54"/>
    </row>
    <row r="22" spans="1:5" ht="15.75" x14ac:dyDescent="0.25">
      <c r="A22" s="56"/>
      <c r="B22" s="59" t="s">
        <v>86</v>
      </c>
      <c r="C22" s="41">
        <f>'1 кв.'!E35+'2 кв.'!E35+'3 кв.'!E35+'4 кв.'!E35</f>
        <v>19903.32</v>
      </c>
      <c r="D22" s="54"/>
    </row>
    <row r="23" spans="1:5" ht="15.75" x14ac:dyDescent="0.25">
      <c r="A23" s="1"/>
      <c r="B23" s="53" t="s">
        <v>87</v>
      </c>
      <c r="C23" s="39">
        <f>SUM(C13:C22)</f>
        <v>99154.253999999986</v>
      </c>
      <c r="D23" s="54"/>
      <c r="E23" s="58"/>
    </row>
    <row r="24" spans="1:5" ht="15.75" x14ac:dyDescent="0.25">
      <c r="A24" s="1"/>
      <c r="B24" s="60" t="s">
        <v>88</v>
      </c>
      <c r="C24" s="39">
        <f>C6+C11-C23</f>
        <v>21135.666000000012</v>
      </c>
      <c r="D24" s="54"/>
    </row>
    <row r="25" spans="1:5" s="63" customFormat="1" ht="30" x14ac:dyDescent="0.25">
      <c r="A25" s="12"/>
      <c r="B25" s="61" t="s">
        <v>89</v>
      </c>
      <c r="C25" s="3" t="s">
        <v>90</v>
      </c>
      <c r="D25" s="62"/>
    </row>
    <row r="26" spans="1:5" s="63" customFormat="1" ht="15.75" x14ac:dyDescent="0.25">
      <c r="A26" s="64" t="s">
        <v>43</v>
      </c>
      <c r="B26" s="65" t="s">
        <v>42</v>
      </c>
      <c r="C26" s="66">
        <v>0.7</v>
      </c>
      <c r="D26" s="62"/>
      <c r="E26" s="63">
        <f>C26*118.42</f>
        <v>82.893999999999991</v>
      </c>
    </row>
    <row r="27" spans="1:5" ht="15.75" x14ac:dyDescent="0.25">
      <c r="A27" s="64" t="s">
        <v>57</v>
      </c>
      <c r="B27" s="65" t="s">
        <v>55</v>
      </c>
      <c r="C27" s="66">
        <v>0.5</v>
      </c>
      <c r="D27" s="54"/>
      <c r="E27" s="63">
        <f>56.7*126.7</f>
        <v>7183.89</v>
      </c>
    </row>
    <row r="28" spans="1:5" ht="15.75" x14ac:dyDescent="0.25">
      <c r="A28" s="64"/>
      <c r="B28" s="65" t="s">
        <v>56</v>
      </c>
      <c r="C28" s="67">
        <v>1.2</v>
      </c>
      <c r="D28" s="54"/>
      <c r="E28" s="63"/>
    </row>
    <row r="29" spans="1:5" ht="15.75" x14ac:dyDescent="0.25">
      <c r="A29" s="64" t="s">
        <v>69</v>
      </c>
      <c r="B29" s="65" t="s">
        <v>68</v>
      </c>
      <c r="C29" s="66">
        <v>4</v>
      </c>
      <c r="D29" s="54"/>
      <c r="E29" s="63"/>
    </row>
    <row r="30" spans="1:5" ht="15.75" x14ac:dyDescent="0.25">
      <c r="A30" s="64" t="s">
        <v>100</v>
      </c>
      <c r="B30" s="65" t="s">
        <v>96</v>
      </c>
      <c r="C30" s="66">
        <v>10.5</v>
      </c>
      <c r="D30" s="54"/>
      <c r="E30" s="63"/>
    </row>
    <row r="31" spans="1:5" ht="15.75" x14ac:dyDescent="0.25">
      <c r="A31" s="64" t="s">
        <v>101</v>
      </c>
      <c r="B31" s="65" t="s">
        <v>97</v>
      </c>
      <c r="C31" s="66">
        <v>6</v>
      </c>
      <c r="D31" s="54"/>
      <c r="E31" s="63"/>
    </row>
    <row r="32" spans="1:5" ht="15.75" x14ac:dyDescent="0.25">
      <c r="A32" s="64" t="s">
        <v>91</v>
      </c>
      <c r="B32" s="65" t="s">
        <v>98</v>
      </c>
      <c r="C32" s="66">
        <v>2.5</v>
      </c>
      <c r="D32" s="54"/>
      <c r="E32" s="63"/>
    </row>
    <row r="33" spans="1:5" ht="15.75" x14ac:dyDescent="0.25">
      <c r="A33" s="64"/>
      <c r="B33" s="65" t="s">
        <v>99</v>
      </c>
      <c r="C33" s="66">
        <v>32</v>
      </c>
      <c r="D33" s="54"/>
      <c r="E33" s="63"/>
    </row>
    <row r="34" spans="1:5" ht="15.75" x14ac:dyDescent="0.25">
      <c r="A34" s="3"/>
      <c r="B34" s="36"/>
      <c r="C34" s="64"/>
      <c r="D34" s="54"/>
    </row>
    <row r="35" spans="1:5" s="72" customFormat="1" ht="15.75" x14ac:dyDescent="0.25">
      <c r="A35" s="68"/>
      <c r="B35" s="69" t="s">
        <v>92</v>
      </c>
      <c r="C35" s="70">
        <f>SUM(C26:C34)</f>
        <v>57.4</v>
      </c>
      <c r="D35" s="71"/>
    </row>
    <row r="36" spans="1:5" ht="15.75" x14ac:dyDescent="0.25">
      <c r="A36" s="1"/>
      <c r="B36" s="53"/>
      <c r="C36" s="53"/>
      <c r="D36" s="54"/>
    </row>
    <row r="37" spans="1:5" ht="15.75" x14ac:dyDescent="0.25">
      <c r="A37" s="53" t="s">
        <v>93</v>
      </c>
      <c r="C37" s="53"/>
      <c r="D37" s="54"/>
    </row>
    <row r="38" spans="1:5" ht="15.75" x14ac:dyDescent="0.25">
      <c r="A38" s="1"/>
      <c r="B38" s="53"/>
      <c r="C38" s="53"/>
      <c r="D38" s="54"/>
    </row>
    <row r="39" spans="1:5" ht="15.75" x14ac:dyDescent="0.25">
      <c r="A39" s="1"/>
      <c r="B39" s="53"/>
      <c r="C39" s="53"/>
      <c r="D39" s="54"/>
    </row>
    <row r="40" spans="1:5" ht="15.75" x14ac:dyDescent="0.25">
      <c r="A40" s="1"/>
      <c r="B40" s="53"/>
      <c r="C40" s="53"/>
      <c r="D40" s="54"/>
    </row>
    <row r="41" spans="1:5" ht="15.75" x14ac:dyDescent="0.25">
      <c r="A41" s="1"/>
      <c r="B41" s="53"/>
      <c r="C41" s="53"/>
      <c r="D41" s="54"/>
    </row>
    <row r="42" spans="1:5" ht="15.75" x14ac:dyDescent="0.25">
      <c r="A42" s="1"/>
      <c r="B42" s="53"/>
      <c r="C42" s="53"/>
      <c r="D42" s="54"/>
    </row>
    <row r="43" spans="1:5" ht="15.75" x14ac:dyDescent="0.25">
      <c r="A43" s="1"/>
      <c r="B43" s="53"/>
      <c r="C43" s="53"/>
      <c r="D43" s="54"/>
    </row>
    <row r="44" spans="1:5" ht="15.75" x14ac:dyDescent="0.25">
      <c r="A44" s="1"/>
      <c r="B44" s="53"/>
      <c r="C44" s="53"/>
      <c r="D44" s="54"/>
    </row>
    <row r="45" spans="1:5" ht="15.75" x14ac:dyDescent="0.25">
      <c r="A45" s="1"/>
      <c r="B45" s="53"/>
      <c r="C45" s="53"/>
      <c r="D45" s="54"/>
    </row>
    <row r="46" spans="1:5" ht="15.75" x14ac:dyDescent="0.25">
      <c r="A46" s="1"/>
      <c r="B46" s="53"/>
      <c r="C46" s="53"/>
      <c r="D46" s="54"/>
    </row>
    <row r="47" spans="1:5" ht="15.75" x14ac:dyDescent="0.25">
      <c r="A47" s="1"/>
      <c r="B47" s="53"/>
      <c r="C47" s="53"/>
      <c r="D47" s="54"/>
    </row>
    <row r="48" spans="1:5" ht="15.75" x14ac:dyDescent="0.25">
      <c r="A48" s="1"/>
      <c r="B48" s="53"/>
      <c r="C48" s="53"/>
      <c r="D48" s="54"/>
    </row>
    <row r="49" spans="1:4" ht="15.75" x14ac:dyDescent="0.25">
      <c r="A49" s="1"/>
      <c r="B49" s="53"/>
      <c r="C49" s="53"/>
      <c r="D49" s="54"/>
    </row>
  </sheetData>
  <mergeCells count="6">
    <mergeCell ref="B12:C12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2017-01-31T07:56:53Z</dcterms:modified>
</cp:coreProperties>
</file>