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кв.'!$A$86</definedName>
    <definedName name="_edn2" localSheetId="0">'1 кв.'!$A$88</definedName>
    <definedName name="_edn3" localSheetId="0">'1 кв.'!$A$89</definedName>
    <definedName name="_edn4" localSheetId="0">'1 кв.'!$A$90</definedName>
    <definedName name="_ednref1" localSheetId="0">'1 кв.'!#REF!</definedName>
    <definedName name="_ednref2" localSheetId="0">'1 кв.'!$A$59</definedName>
    <definedName name="_ednref3" localSheetId="0">'1 кв.'!$D$58</definedName>
    <definedName name="_ednref4" localSheetId="0">'1 кв.'!$D$59</definedName>
    <definedName name="_xlnm.Print_Area" localSheetId="0">'1 кв.'!$A$1:$E$58</definedName>
    <definedName name="_xlnm.Print_Area" localSheetId="1">'2 кв.'!$A$1:$E$66</definedName>
    <definedName name="_xlnm.Print_Area" localSheetId="2">'3 кв.'!$A$1:$E$68</definedName>
    <definedName name="_xlnm.Print_Area" localSheetId="3">'4 кв.'!$A$1:$E$66</definedName>
    <definedName name="_xlnm.Print_Area" localSheetId="4">отчет!$A$1:$C$43</definedName>
  </definedNames>
  <calcPr calcId="145621"/>
</workbook>
</file>

<file path=xl/calcChain.xml><?xml version="1.0" encoding="utf-8"?>
<calcChain xmlns="http://schemas.openxmlformats.org/spreadsheetml/2006/main">
  <c r="C12" i="5" l="1"/>
  <c r="C9" i="5" l="1"/>
  <c r="C8" i="5"/>
  <c r="C7" i="5"/>
  <c r="C6" i="5"/>
  <c r="C15" i="5" l="1"/>
  <c r="C16" i="5"/>
  <c r="C17" i="5"/>
  <c r="C18" i="5"/>
  <c r="C19" i="5"/>
  <c r="C20" i="5"/>
  <c r="C21" i="5"/>
  <c r="C22" i="5"/>
  <c r="C23" i="5"/>
  <c r="C24" i="5"/>
  <c r="C25" i="5"/>
  <c r="C26" i="5"/>
  <c r="C14" i="5"/>
  <c r="D32" i="5"/>
  <c r="D30" i="5"/>
  <c r="C10" i="5"/>
  <c r="E46" i="4"/>
  <c r="E44" i="4"/>
  <c r="E43" i="4"/>
  <c r="E42" i="4"/>
  <c r="E40" i="4"/>
  <c r="E39" i="4"/>
  <c r="E36" i="4"/>
  <c r="E35" i="4"/>
  <c r="E34" i="4"/>
  <c r="E33" i="4"/>
  <c r="E32" i="4"/>
  <c r="E31" i="4"/>
  <c r="E30" i="4"/>
  <c r="E29" i="4"/>
  <c r="E28" i="4"/>
  <c r="C41" i="5"/>
  <c r="C13" i="5" l="1"/>
  <c r="C27" i="5" s="1"/>
  <c r="C28" i="5" s="1"/>
  <c r="E48" i="3" l="1"/>
  <c r="E43" i="3"/>
  <c r="E44" i="3"/>
  <c r="E45" i="3"/>
  <c r="E46" i="3"/>
  <c r="E42" i="3"/>
  <c r="E36" i="3"/>
  <c r="E40" i="3" l="1"/>
  <c r="E39" i="3"/>
  <c r="E35" i="3"/>
  <c r="E34" i="3"/>
  <c r="E33" i="3"/>
  <c r="E32" i="3"/>
  <c r="E31" i="3"/>
  <c r="E30" i="3"/>
  <c r="E29" i="3"/>
  <c r="E28" i="3"/>
  <c r="G29" i="2" l="1"/>
  <c r="G30" i="2"/>
  <c r="G31" i="2"/>
  <c r="G32" i="2"/>
  <c r="G33" i="2"/>
  <c r="G34" i="2"/>
  <c r="G35" i="2"/>
  <c r="G36" i="2"/>
  <c r="G37" i="2"/>
  <c r="G38" i="2"/>
  <c r="G39" i="2"/>
  <c r="G40" i="2"/>
  <c r="G28" i="2"/>
  <c r="B64" i="2"/>
  <c r="E42" i="2" l="1"/>
  <c r="E41" i="1"/>
  <c r="E40" i="2"/>
  <c r="E39" i="2"/>
  <c r="E36" i="2"/>
  <c r="E35" i="2"/>
  <c r="E34" i="2"/>
  <c r="E33" i="2"/>
  <c r="E32" i="2"/>
  <c r="E31" i="2"/>
  <c r="E30" i="2"/>
  <c r="E29" i="2"/>
  <c r="E28" i="2"/>
  <c r="E45" i="2" l="1"/>
  <c r="E36" i="1"/>
  <c r="E29" i="1"/>
  <c r="B65" i="2" l="1"/>
  <c r="B66" i="4"/>
  <c r="B68" i="3"/>
  <c r="E34" i="1"/>
  <c r="E33" i="1"/>
  <c r="E40" i="1" l="1"/>
  <c r="E39" i="1"/>
  <c r="E35" i="1"/>
  <c r="E32" i="1" l="1"/>
  <c r="E31" i="1"/>
  <c r="E30" i="1"/>
  <c r="E28" i="1" l="1"/>
  <c r="E44" i="1" s="1"/>
</calcChain>
</file>

<file path=xl/sharedStrings.xml><?xml version="1.0" encoding="utf-8"?>
<sst xmlns="http://schemas.openxmlformats.org/spreadsheetml/2006/main" count="413" uniqueCount="113">
  <si>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</si>
  <si>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</si>
  <si>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</si>
  <si>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</si>
  <si>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</si>
  <si>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</si>
  <si>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</si>
  <si>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</si>
  <si>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</si>
  <si>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</si>
  <si>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</si>
  <si>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</si>
  <si>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</si>
  <si>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</si>
  <si>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</si>
  <si>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</si>
  <si>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</si>
  <si>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</si>
  <si>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</si>
  <si>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</si>
  <si>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</si>
  <si>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</si>
  <si>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</si>
  <si>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</si>
  <si>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</si>
  <si>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</si>
  <si>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</si>
  <si>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</si>
  <si>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</si>
  <si>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</si>
  <si>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</si>
  <si>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</si>
  <si>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</si>
  <si>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</si>
  <si>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</si>
  <si>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</si>
  <si>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</si>
  <si>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</si>
  <si>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</si>
  <si>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</si>
  <si>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</si>
  <si>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</si>
  <si>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</si>
  <si>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пер.Шмидта,7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</si>
  <si>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Артюшенко Сергея Ивановича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</si>
  <si>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 от 08.02.2015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</si>
  <si>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</si>
  <si>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</si>
  <si>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Обслуживание ОПУ ГВС</t>
  </si>
  <si>
    <t>Обслуживание ОПУ ХВС</t>
  </si>
  <si>
    <t>Спиливание деревьев, погрузка (кв.43)</t>
  </si>
  <si>
    <t>март</t>
  </si>
  <si>
    <t>ч/час</t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</si>
  <si>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</si>
  <si>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</si>
  <si>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</si>
  <si>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</si>
  <si>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</si>
  <si>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Артюшенко С.И.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</si>
  <si>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семнадцать тысяч семьдесят три ( прописью) рубля 84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</si>
  <si>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</si>
  <si>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</si>
  <si>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кранов ГВС И ХВС (кв.3)</t>
  </si>
  <si>
    <t>май</t>
  </si>
  <si>
    <t>2 квартал</t>
  </si>
  <si>
    <t>на начал года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</si>
  <si>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</si>
  <si>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</si>
  <si>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</si>
  <si>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</si>
  <si>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</si>
  <si>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</si>
  <si>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</si>
  <si>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семь тысяч пятьсот семьдесят шесть (прописью) рублей 50 копеек.</t>
    </r>
  </si>
  <si>
    <t>"30" 09  2016 г.</t>
  </si>
  <si>
    <t>3 квартал</t>
  </si>
  <si>
    <t>Осмотр, ревизия кранов отопления, подготовка кранов к замене (кв.43)</t>
  </si>
  <si>
    <t>Частичная замена стояков отопления и кранов  в подвале (кв.43)</t>
  </si>
  <si>
    <t>Замена доски на песочнице (кв.43)</t>
  </si>
  <si>
    <t>август</t>
  </si>
  <si>
    <t>интернет</t>
  </si>
  <si>
    <t>Установка  скамеек возле подъезда (кв.43)</t>
  </si>
  <si>
    <t>Окраска, сборка скамеек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</si>
  <si>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д6евять тысяч семьсот пятьдесят три рубля  08 копеек.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</si>
  <si>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</si>
  <si>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</si>
  <si>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</si>
  <si>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</si>
  <si>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</si>
  <si>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</si>
  <si>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</si>
  <si>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</si>
  <si>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</si>
  <si>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</si>
  <si>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</si>
  <si>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</si>
  <si>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</si>
  <si>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</si>
  <si>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</si>
  <si>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ноябрь</t>
  </si>
  <si>
    <t>декабрь</t>
  </si>
  <si>
    <t>ИТОГО</t>
  </si>
  <si>
    <t>Составил: инженер ПТО ____________________ Филиппенко Ю.А.</t>
  </si>
  <si>
    <t>"31" 12  2016 г.</t>
  </si>
  <si>
    <t>4 квартал</t>
  </si>
  <si>
    <t>изготовление и монтаж качелей</t>
  </si>
  <si>
    <t>утепление трубопроводов отопления в подвале Д54-160м, Д76-120м</t>
  </si>
  <si>
    <t>Уборка подвала (кв.43)</t>
  </si>
  <si>
    <t>Установка лавочек, скамеек возле подъезда (кв.43)</t>
  </si>
  <si>
    <t xml:space="preserve">Окраска, сборка лавочек </t>
  </si>
  <si>
    <t>Расходы по управлению</t>
  </si>
  <si>
    <t>по ж.д. пер. Шмидта, 7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</si>
  <si>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восемь тысяч шестьсот восемьдесят рублей 83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</si>
</sst>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33" zoomScaleNormal="100" zoomScaleSheetLayoutView="100" workbookViewId="0">
      <selection activeCell="A41" sqref="A41:XFD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2.2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0" t="s">
        <v>15</v>
      </c>
      <c r="E4" s="8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ht="7.5" customHeight="1" x14ac:dyDescent="0.25">
      <c r="A9" s="72"/>
      <c r="B9" s="72"/>
      <c r="C9" s="72"/>
      <c r="D9" s="72"/>
      <c r="E9" s="72"/>
    </row>
    <row r="10" spans="1:5" x14ac:dyDescent="0.25">
      <c r="A10" s="68" t="s">
        <v>44</v>
      </c>
      <c r="B10" s="68"/>
      <c r="C10" s="68"/>
      <c r="D10" s="68"/>
      <c r="E10" s="68"/>
    </row>
    <row r="11" spans="1:5" ht="22.5" customHeight="1" x14ac:dyDescent="0.25">
      <c r="A11" s="73" t="s">
        <v>16</v>
      </c>
      <c r="B11" s="74"/>
      <c r="C11" s="74"/>
      <c r="D11" s="74"/>
      <c r="E11" s="74"/>
    </row>
    <row r="12" spans="1:5" ht="9" customHeight="1" x14ac:dyDescent="0.25">
      <c r="A12" s="72"/>
      <c r="B12" s="72"/>
      <c r="C12" s="72"/>
      <c r="D12" s="72"/>
      <c r="E12" s="72"/>
    </row>
    <row r="13" spans="1:5" ht="30.7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5" t="s">
        <v>2</v>
      </c>
      <c r="B17" s="72"/>
      <c r="C17" s="72"/>
      <c r="D17" s="72"/>
      <c r="E17" s="7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5" t="s">
        <v>18</v>
      </c>
      <c r="B20" s="72"/>
      <c r="C20" s="72"/>
      <c r="D20" s="72"/>
      <c r="E20" s="72"/>
    </row>
    <row r="21" spans="1:7" x14ac:dyDescent="0.25">
      <c r="A21" s="72"/>
      <c r="B21" s="72"/>
      <c r="C21" s="72"/>
      <c r="D21" s="72"/>
      <c r="E21" s="72"/>
    </row>
    <row r="22" spans="1:7" ht="30.75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72"/>
      <c r="B23" s="72"/>
      <c r="C23" s="72"/>
      <c r="D23" s="72"/>
      <c r="E23" s="72"/>
    </row>
    <row r="24" spans="1:7" ht="63.75" customHeight="1" x14ac:dyDescent="0.25">
      <c r="A24" s="68" t="s">
        <v>46</v>
      </c>
      <c r="B24" s="68"/>
      <c r="C24" s="68"/>
      <c r="D24" s="68"/>
      <c r="E24" s="68"/>
    </row>
    <row r="25" spans="1:7" ht="33.75" customHeight="1" x14ac:dyDescent="0.25">
      <c r="A25" s="71" t="s">
        <v>47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16300.073999999997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18904.724999999999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16888.220999999998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12603.149999999998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</row>
    <row r="33" spans="1:6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</row>
    <row r="34" spans="1:6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</row>
    <row r="35" spans="1:6" ht="60" x14ac:dyDescent="0.25">
      <c r="A35" s="9" t="s">
        <v>28</v>
      </c>
      <c r="B35" s="11" t="s">
        <v>30</v>
      </c>
      <c r="C35" s="3" t="s">
        <v>5</v>
      </c>
      <c r="D35" s="3">
        <v>0.37</v>
      </c>
      <c r="E35" s="10">
        <f>D35*F26*G26</f>
        <v>3108.777</v>
      </c>
    </row>
    <row r="36" spans="1:6" ht="51" x14ac:dyDescent="0.25">
      <c r="A36" s="9" t="s">
        <v>27</v>
      </c>
      <c r="B36" s="11" t="s">
        <v>30</v>
      </c>
      <c r="C36" s="3" t="s">
        <v>5</v>
      </c>
      <c r="D36" s="3">
        <v>0.1</v>
      </c>
      <c r="E36" s="10">
        <f>D36*F26*G26</f>
        <v>840.21</v>
      </c>
    </row>
    <row r="37" spans="1:6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3300</v>
      </c>
    </row>
    <row r="38" spans="1:6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0</v>
      </c>
    </row>
    <row r="39" spans="1:6" x14ac:dyDescent="0.25">
      <c r="A39" s="9" t="s">
        <v>29</v>
      </c>
      <c r="B39" s="11" t="s">
        <v>41</v>
      </c>
      <c r="C39" s="3" t="s">
        <v>5</v>
      </c>
      <c r="D39" s="3">
        <v>0.63</v>
      </c>
      <c r="E39" s="10">
        <f>D39*F26*G26</f>
        <v>5293.3229999999994</v>
      </c>
    </row>
    <row r="40" spans="1:6" x14ac:dyDescent="0.25">
      <c r="A40" s="21" t="s">
        <v>38</v>
      </c>
      <c r="B40" s="22" t="s">
        <v>41</v>
      </c>
      <c r="C40" s="23" t="s">
        <v>5</v>
      </c>
      <c r="D40" s="23">
        <v>3.3</v>
      </c>
      <c r="E40" s="24">
        <f>D40*F26*G26</f>
        <v>27726.93</v>
      </c>
    </row>
    <row r="41" spans="1:6" ht="30.75" thickBot="1" x14ac:dyDescent="0.3">
      <c r="A41" s="25" t="s">
        <v>50</v>
      </c>
      <c r="B41" s="18" t="s">
        <v>51</v>
      </c>
      <c r="C41" s="19" t="s">
        <v>52</v>
      </c>
      <c r="D41" s="19">
        <v>8</v>
      </c>
      <c r="E41" s="20">
        <f>D41*118.42</f>
        <v>947.36</v>
      </c>
      <c r="F41" s="2">
        <v>118.42</v>
      </c>
    </row>
    <row r="42" spans="1:6" x14ac:dyDescent="0.25">
      <c r="A42" s="14" t="s">
        <v>53</v>
      </c>
      <c r="B42" s="15" t="s">
        <v>54</v>
      </c>
      <c r="C42" s="16" t="s">
        <v>55</v>
      </c>
      <c r="D42" s="16"/>
      <c r="E42" s="17">
        <v>322.36</v>
      </c>
    </row>
    <row r="43" spans="1:6" x14ac:dyDescent="0.25">
      <c r="A43" s="9"/>
      <c r="B43" s="11"/>
      <c r="C43" s="3"/>
      <c r="D43" s="3"/>
      <c r="E43" s="10"/>
    </row>
    <row r="44" spans="1:6" s="30" customFormat="1" ht="14.25" x14ac:dyDescent="0.2">
      <c r="A44" s="26" t="s">
        <v>56</v>
      </c>
      <c r="B44" s="27"/>
      <c r="C44" s="28"/>
      <c r="D44" s="28"/>
      <c r="E44" s="29">
        <f>SUM(E28:E43)</f>
        <v>117073.83900000001</v>
      </c>
    </row>
    <row r="46" spans="1:6" ht="42.75" customHeight="1" x14ac:dyDescent="0.25">
      <c r="A46" s="68" t="s">
        <v>59</v>
      </c>
      <c r="B46" s="68"/>
      <c r="C46" s="68"/>
      <c r="D46" s="68"/>
      <c r="E46" s="68"/>
    </row>
    <row r="47" spans="1:6" ht="30" customHeight="1" x14ac:dyDescent="0.25">
      <c r="A47" s="68" t="s">
        <v>23</v>
      </c>
      <c r="B47" s="68"/>
      <c r="C47" s="68"/>
      <c r="D47" s="68"/>
      <c r="E47" s="68"/>
    </row>
    <row r="48" spans="1:6" x14ac:dyDescent="0.25">
      <c r="A48" s="68" t="s">
        <v>22</v>
      </c>
      <c r="B48" s="68"/>
      <c r="C48" s="68"/>
      <c r="D48" s="68"/>
      <c r="E48" s="68"/>
    </row>
    <row r="49" spans="1:5" ht="31.5" customHeight="1" x14ac:dyDescent="0.25">
      <c r="A49" s="68" t="s">
        <v>60</v>
      </c>
      <c r="B49" s="68"/>
      <c r="C49" s="68"/>
      <c r="D49" s="68"/>
      <c r="E49" s="68"/>
    </row>
    <row r="50" spans="1:5" x14ac:dyDescent="0.25">
      <c r="A50" s="68" t="s">
        <v>20</v>
      </c>
      <c r="B50" s="68"/>
      <c r="C50" s="68"/>
      <c r="D50" s="68"/>
      <c r="E50" s="68"/>
    </row>
    <row r="51" spans="1:5" x14ac:dyDescent="0.25">
      <c r="A51" s="69" t="s">
        <v>6</v>
      </c>
      <c r="B51" s="69"/>
      <c r="C51" s="69"/>
      <c r="D51" s="69"/>
      <c r="E51" s="69"/>
    </row>
    <row r="52" spans="1:5" x14ac:dyDescent="0.25">
      <c r="A52" s="68" t="s">
        <v>20</v>
      </c>
      <c r="B52" s="68"/>
      <c r="C52" s="68"/>
      <c r="D52" s="68"/>
      <c r="E52" s="68"/>
    </row>
    <row r="53" spans="1:5" x14ac:dyDescent="0.25">
      <c r="A53" s="70" t="s">
        <v>57</v>
      </c>
      <c r="B53" s="70"/>
      <c r="C53" s="70"/>
      <c r="D53" s="70"/>
      <c r="E53" s="70"/>
    </row>
    <row r="54" spans="1:5" ht="11.25" customHeight="1" x14ac:dyDescent="0.25">
      <c r="B54" s="67" t="s">
        <v>21</v>
      </c>
      <c r="C54" s="67"/>
      <c r="D54" s="67"/>
      <c r="E54" s="8" t="s">
        <v>7</v>
      </c>
    </row>
    <row r="55" spans="1:5" x14ac:dyDescent="0.25">
      <c r="A55" s="6"/>
      <c r="B55" s="6"/>
      <c r="C55" s="6"/>
      <c r="D55" s="6"/>
      <c r="E55" s="6"/>
    </row>
    <row r="56" spans="1:5" x14ac:dyDescent="0.25">
      <c r="A56" s="70" t="s">
        <v>58</v>
      </c>
      <c r="B56" s="70"/>
      <c r="C56" s="70"/>
      <c r="D56" s="70"/>
      <c r="E56" s="70"/>
    </row>
    <row r="57" spans="1:5" ht="11.25" customHeight="1" x14ac:dyDescent="0.25">
      <c r="B57" s="67" t="s">
        <v>21</v>
      </c>
      <c r="C57" s="67"/>
      <c r="D57" s="67"/>
      <c r="E57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6:E46"/>
    <mergeCell ref="A47:E47"/>
    <mergeCell ref="B54:D54"/>
    <mergeCell ref="B57:D57"/>
    <mergeCell ref="A48:E48"/>
    <mergeCell ref="A49:E49"/>
    <mergeCell ref="A50:E50"/>
    <mergeCell ref="A51:E51"/>
    <mergeCell ref="A52:E52"/>
    <mergeCell ref="A53:E53"/>
    <mergeCell ref="A56:E5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37" zoomScaleNormal="100" zoomScaleSheetLayoutView="100" workbookViewId="0">
      <selection activeCell="E44" sqref="E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3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61</v>
      </c>
      <c r="E4" s="80"/>
    </row>
    <row r="5" spans="1:5" x14ac:dyDescent="0.25">
      <c r="A5" s="3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44</v>
      </c>
      <c r="B10" s="68"/>
      <c r="C10" s="68"/>
      <c r="D10" s="68"/>
      <c r="E10" s="68"/>
    </row>
    <row r="11" spans="1:5" ht="26.2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ht="31.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5" t="s">
        <v>2</v>
      </c>
      <c r="B17" s="72"/>
      <c r="C17" s="72"/>
      <c r="D17" s="72"/>
      <c r="E17" s="72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5" t="s">
        <v>18</v>
      </c>
      <c r="B20" s="72"/>
      <c r="C20" s="72"/>
      <c r="D20" s="72"/>
      <c r="E20" s="72"/>
    </row>
    <row r="21" spans="1:7" x14ac:dyDescent="0.25">
      <c r="A21" s="72"/>
      <c r="B21" s="72"/>
      <c r="C21" s="72"/>
      <c r="D21" s="72"/>
      <c r="E21" s="72"/>
    </row>
    <row r="22" spans="1:7" ht="30.75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72"/>
      <c r="B23" s="72"/>
      <c r="C23" s="72"/>
      <c r="D23" s="72"/>
      <c r="E23" s="72"/>
    </row>
    <row r="24" spans="1:7" ht="63.75" customHeight="1" x14ac:dyDescent="0.25">
      <c r="A24" s="68" t="s">
        <v>46</v>
      </c>
      <c r="B24" s="68"/>
      <c r="C24" s="68"/>
      <c r="D24" s="68"/>
      <c r="E24" s="68"/>
    </row>
    <row r="25" spans="1:7" ht="33.75" customHeight="1" x14ac:dyDescent="0.25">
      <c r="A25" s="71" t="s">
        <v>47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12939.233999999999</v>
      </c>
      <c r="G28" s="42">
        <f>E28+'1 кв.'!E28</f>
        <v>29239.307999999997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18904.724999999999</v>
      </c>
      <c r="G29" s="42">
        <f>E29+'1 кв.'!E29</f>
        <v>37809.449999999997</v>
      </c>
    </row>
    <row r="30" spans="1:7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17224.305</v>
      </c>
      <c r="G30" s="42">
        <f>E30+'1 кв.'!E30</f>
        <v>34112.525999999998</v>
      </c>
    </row>
    <row r="31" spans="1:7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13023.255000000001</v>
      </c>
      <c r="G31" s="42">
        <f>E31+'1 кв.'!E31</f>
        <v>25626.404999999999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  <c r="G32" s="42">
        <f>E32+'1 кв.'!E32</f>
        <v>10250.562</v>
      </c>
    </row>
    <row r="33" spans="1:8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  <c r="G33" s="42">
        <f>E33+'1 кв.'!E33</f>
        <v>8906.2259999999987</v>
      </c>
    </row>
    <row r="34" spans="1:8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  <c r="G34" s="42">
        <f>E34+'1 кв.'!E34</f>
        <v>2520.6299999999997</v>
      </c>
    </row>
    <row r="35" spans="1:8" ht="60" x14ac:dyDescent="0.25">
      <c r="A35" s="9" t="s">
        <v>28</v>
      </c>
      <c r="B35" s="11" t="s">
        <v>66</v>
      </c>
      <c r="C35" s="3" t="s">
        <v>5</v>
      </c>
      <c r="D35" s="3">
        <v>0.4</v>
      </c>
      <c r="E35" s="10">
        <f>D35*F26*G26</f>
        <v>3360.84</v>
      </c>
      <c r="G35" s="42">
        <f>E35+'1 кв.'!E35</f>
        <v>6469.6170000000002</v>
      </c>
    </row>
    <row r="36" spans="1:8" ht="38.25" x14ac:dyDescent="0.25">
      <c r="A36" s="9" t="s">
        <v>27</v>
      </c>
      <c r="B36" s="11" t="s">
        <v>66</v>
      </c>
      <c r="C36" s="3" t="s">
        <v>5</v>
      </c>
      <c r="D36" s="3">
        <v>0.1</v>
      </c>
      <c r="E36" s="10">
        <f>D36*F26*G26</f>
        <v>840.21</v>
      </c>
      <c r="G36" s="42">
        <f>E36+'1 кв.'!E36</f>
        <v>1680.42</v>
      </c>
    </row>
    <row r="37" spans="1:8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0</v>
      </c>
      <c r="G37" s="42">
        <f>E37+'1 кв.'!E37</f>
        <v>3300</v>
      </c>
    </row>
    <row r="38" spans="1:8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694.55</v>
      </c>
      <c r="G38" s="42">
        <f>E38+'1 кв.'!E38</f>
        <v>694.55</v>
      </c>
    </row>
    <row r="39" spans="1:8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23189.795999999995</v>
      </c>
      <c r="G39" s="42">
        <f>E39+'1 кв.'!E39</f>
        <v>28483.118999999995</v>
      </c>
    </row>
    <row r="40" spans="1:8" ht="15.75" thickBot="1" x14ac:dyDescent="0.3">
      <c r="A40" s="33" t="s">
        <v>38</v>
      </c>
      <c r="B40" s="18" t="s">
        <v>41</v>
      </c>
      <c r="C40" s="19" t="s">
        <v>5</v>
      </c>
      <c r="D40" s="19">
        <v>3.2</v>
      </c>
      <c r="E40" s="20">
        <f>D40*F26*G26</f>
        <v>26886.720000000001</v>
      </c>
      <c r="G40" s="42">
        <f>E40+'1 кв.'!E40</f>
        <v>54613.65</v>
      </c>
    </row>
    <row r="41" spans="1:8" ht="15.75" thickBot="1" x14ac:dyDescent="0.3">
      <c r="A41" s="34" t="s">
        <v>53</v>
      </c>
      <c r="B41" s="35" t="s">
        <v>64</v>
      </c>
      <c r="C41" s="36" t="s">
        <v>55</v>
      </c>
      <c r="D41" s="36"/>
      <c r="E41" s="37">
        <v>6022.56</v>
      </c>
    </row>
    <row r="42" spans="1:8" ht="21" customHeight="1" x14ac:dyDescent="0.25">
      <c r="A42" s="9" t="s">
        <v>62</v>
      </c>
      <c r="B42" s="11" t="s">
        <v>63</v>
      </c>
      <c r="C42" s="3" t="s">
        <v>52</v>
      </c>
      <c r="D42" s="3">
        <v>16</v>
      </c>
      <c r="E42" s="10">
        <f>D42*126.7</f>
        <v>2027.2</v>
      </c>
    </row>
    <row r="43" spans="1:8" x14ac:dyDescent="0.25">
      <c r="A43" s="14" t="s">
        <v>72</v>
      </c>
      <c r="B43" s="15"/>
      <c r="C43" s="16"/>
      <c r="D43" s="16"/>
      <c r="E43" s="17">
        <v>0</v>
      </c>
    </row>
    <row r="44" spans="1:8" x14ac:dyDescent="0.25">
      <c r="A44" s="14"/>
      <c r="B44" s="15"/>
      <c r="C44" s="16"/>
      <c r="D44" s="16"/>
      <c r="E44" s="17"/>
    </row>
    <row r="45" spans="1:8" s="30" customFormat="1" ht="14.25" x14ac:dyDescent="0.2">
      <c r="A45" s="26" t="s">
        <v>56</v>
      </c>
      <c r="B45" s="27"/>
      <c r="C45" s="28"/>
      <c r="D45" s="28"/>
      <c r="E45" s="29">
        <f>SUM(E28:E44)</f>
        <v>135952.10400000002</v>
      </c>
    </row>
    <row r="47" spans="1:8" ht="29.25" customHeight="1" x14ac:dyDescent="0.25">
      <c r="A47" s="68" t="s">
        <v>73</v>
      </c>
      <c r="B47" s="68"/>
      <c r="C47" s="68"/>
      <c r="D47" s="68"/>
      <c r="E47" s="68"/>
      <c r="F47" s="2" t="s">
        <v>65</v>
      </c>
      <c r="H47" s="2">
        <v>-58986.71</v>
      </c>
    </row>
    <row r="48" spans="1:8" ht="28.5" customHeight="1" x14ac:dyDescent="0.25">
      <c r="A48" s="68" t="s">
        <v>23</v>
      </c>
      <c r="B48" s="68"/>
      <c r="C48" s="68"/>
      <c r="D48" s="68"/>
      <c r="E48" s="68"/>
    </row>
    <row r="49" spans="1:5" x14ac:dyDescent="0.25">
      <c r="A49" s="68" t="s">
        <v>22</v>
      </c>
      <c r="B49" s="68"/>
      <c r="C49" s="68"/>
      <c r="D49" s="68"/>
      <c r="E49" s="68"/>
    </row>
    <row r="50" spans="1:5" x14ac:dyDescent="0.25">
      <c r="A50" s="68" t="s">
        <v>60</v>
      </c>
      <c r="B50" s="68"/>
      <c r="C50" s="68"/>
      <c r="D50" s="68"/>
      <c r="E50" s="68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69" t="s">
        <v>6</v>
      </c>
      <c r="B52" s="69"/>
      <c r="C52" s="69"/>
      <c r="D52" s="69"/>
      <c r="E52" s="69"/>
    </row>
    <row r="53" spans="1:5" x14ac:dyDescent="0.25">
      <c r="A53" s="68" t="s">
        <v>20</v>
      </c>
      <c r="B53" s="68"/>
      <c r="C53" s="68"/>
      <c r="D53" s="68"/>
      <c r="E53" s="68"/>
    </row>
    <row r="54" spans="1:5" x14ac:dyDescent="0.25">
      <c r="A54" s="70" t="s">
        <v>57</v>
      </c>
      <c r="B54" s="70"/>
      <c r="C54" s="70"/>
      <c r="D54" s="70"/>
      <c r="E54" s="70"/>
    </row>
    <row r="55" spans="1:5" x14ac:dyDescent="0.25">
      <c r="B55" s="67" t="s">
        <v>21</v>
      </c>
      <c r="C55" s="67"/>
      <c r="D55" s="67"/>
      <c r="E55" s="8" t="s">
        <v>7</v>
      </c>
    </row>
    <row r="56" spans="1:5" x14ac:dyDescent="0.25">
      <c r="A56" s="32"/>
      <c r="B56" s="32"/>
      <c r="C56" s="32"/>
      <c r="D56" s="32"/>
      <c r="E56" s="32"/>
    </row>
    <row r="57" spans="1:5" x14ac:dyDescent="0.25">
      <c r="A57" s="70" t="s">
        <v>58</v>
      </c>
      <c r="B57" s="70"/>
      <c r="C57" s="70"/>
      <c r="D57" s="70"/>
      <c r="E57" s="70"/>
    </row>
    <row r="58" spans="1:5" x14ac:dyDescent="0.25">
      <c r="B58" s="67" t="s">
        <v>21</v>
      </c>
      <c r="C58" s="67"/>
      <c r="D58" s="67"/>
      <c r="E58" s="8" t="s">
        <v>7</v>
      </c>
    </row>
    <row r="61" spans="1:5" x14ac:dyDescent="0.25">
      <c r="A61" s="30" t="s">
        <v>67</v>
      </c>
    </row>
    <row r="62" spans="1:5" x14ac:dyDescent="0.25">
      <c r="A62" s="2" t="s">
        <v>68</v>
      </c>
      <c r="B62" s="38">
        <v>-58986.71</v>
      </c>
    </row>
    <row r="63" spans="1:5" ht="15.75" x14ac:dyDescent="0.25">
      <c r="A63" s="39" t="s">
        <v>69</v>
      </c>
      <c r="B63" s="40">
        <v>294073.5</v>
      </c>
    </row>
    <row r="64" spans="1:5" x14ac:dyDescent="0.25">
      <c r="A64" s="2" t="s">
        <v>70</v>
      </c>
      <c r="B64" s="40">
        <f>275096.21+2100</f>
        <v>277196.21000000002</v>
      </c>
    </row>
    <row r="65" spans="1:2" x14ac:dyDescent="0.25">
      <c r="A65" s="41" t="s">
        <v>71</v>
      </c>
      <c r="B65" s="38">
        <f>B62+B64-('1 кв.'!E44+'2 кв.'!E45)</f>
        <v>-34816.442999999999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4:E54"/>
    <mergeCell ref="B55:D55"/>
    <mergeCell ref="A57:E57"/>
    <mergeCell ref="B58:D58"/>
    <mergeCell ref="A48:E48"/>
    <mergeCell ref="A49:E49"/>
    <mergeCell ref="A50:E50"/>
    <mergeCell ref="A51:E51"/>
    <mergeCell ref="A52:E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36" zoomScaleNormal="100" zoomScaleSheetLayoutView="100" workbookViewId="0">
      <selection activeCell="A54" sqref="A54:E5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1.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4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74</v>
      </c>
      <c r="E4" s="80"/>
    </row>
    <row r="5" spans="1:5" x14ac:dyDescent="0.25">
      <c r="A5" s="43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44</v>
      </c>
      <c r="B10" s="68"/>
      <c r="C10" s="68"/>
      <c r="D10" s="68"/>
      <c r="E10" s="68"/>
    </row>
    <row r="11" spans="1:5" ht="23.2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ht="28.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7" x14ac:dyDescent="0.25">
      <c r="A17" s="75" t="s">
        <v>2</v>
      </c>
      <c r="B17" s="72"/>
      <c r="C17" s="72"/>
      <c r="D17" s="72"/>
      <c r="E17" s="72"/>
    </row>
    <row r="18" spans="1:7" x14ac:dyDescent="0.25">
      <c r="A18" s="44"/>
      <c r="B18" s="43"/>
      <c r="C18" s="43"/>
      <c r="D18" s="43"/>
      <c r="E18" s="43"/>
    </row>
    <row r="19" spans="1:7" x14ac:dyDescent="0.25">
      <c r="A19" s="68" t="s">
        <v>40</v>
      </c>
      <c r="B19" s="68"/>
      <c r="C19" s="68"/>
      <c r="D19" s="68"/>
      <c r="E19" s="68"/>
    </row>
    <row r="20" spans="1:7" x14ac:dyDescent="0.25">
      <c r="A20" s="75" t="s">
        <v>18</v>
      </c>
      <c r="B20" s="72"/>
      <c r="C20" s="72"/>
      <c r="D20" s="72"/>
      <c r="E20" s="72"/>
    </row>
    <row r="21" spans="1:7" x14ac:dyDescent="0.25">
      <c r="A21" s="72"/>
      <c r="B21" s="72"/>
      <c r="C21" s="72"/>
      <c r="D21" s="72"/>
      <c r="E21" s="72"/>
    </row>
    <row r="22" spans="1:7" ht="27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72"/>
      <c r="B23" s="72"/>
      <c r="C23" s="72"/>
      <c r="D23" s="72"/>
      <c r="E23" s="72"/>
    </row>
    <row r="24" spans="1:7" ht="60" customHeight="1" x14ac:dyDescent="0.25">
      <c r="A24" s="68" t="s">
        <v>46</v>
      </c>
      <c r="B24" s="68"/>
      <c r="C24" s="68"/>
      <c r="D24" s="68"/>
      <c r="E24" s="68"/>
    </row>
    <row r="25" spans="1:7" ht="30" customHeight="1" x14ac:dyDescent="0.25">
      <c r="A25" s="71" t="s">
        <v>47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12939.233999999999</v>
      </c>
      <c r="G28" s="42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19660.913999999997</v>
      </c>
      <c r="G29" s="42"/>
    </row>
    <row r="30" spans="1:7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17224.305</v>
      </c>
      <c r="G30" s="42"/>
    </row>
    <row r="31" spans="1:7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13023.255000000001</v>
      </c>
      <c r="G31" s="42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  <c r="G32" s="42"/>
    </row>
    <row r="33" spans="1:7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  <c r="G33" s="42"/>
    </row>
    <row r="34" spans="1:7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  <c r="G34" s="42"/>
    </row>
    <row r="35" spans="1:7" ht="60" x14ac:dyDescent="0.25">
      <c r="A35" s="9" t="s">
        <v>28</v>
      </c>
      <c r="B35" s="11" t="s">
        <v>66</v>
      </c>
      <c r="C35" s="3" t="s">
        <v>5</v>
      </c>
      <c r="D35" s="3">
        <v>0.4</v>
      </c>
      <c r="E35" s="10">
        <f>D35*F26*G26</f>
        <v>3360.84</v>
      </c>
      <c r="G35" s="42"/>
    </row>
    <row r="36" spans="1:7" ht="38.25" x14ac:dyDescent="0.25">
      <c r="A36" s="9" t="s">
        <v>27</v>
      </c>
      <c r="B36" s="11" t="s">
        <v>66</v>
      </c>
      <c r="C36" s="3" t="s">
        <v>5</v>
      </c>
      <c r="D36" s="3">
        <v>0.1</v>
      </c>
      <c r="E36" s="10">
        <f>D36*F26*G26</f>
        <v>840.21</v>
      </c>
      <c r="G36" s="42"/>
    </row>
    <row r="37" spans="1:7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0</v>
      </c>
      <c r="G37" s="42"/>
    </row>
    <row r="38" spans="1:7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694.55</v>
      </c>
      <c r="G38" s="42"/>
    </row>
    <row r="39" spans="1:7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23189.795999999995</v>
      </c>
      <c r="G39" s="42"/>
    </row>
    <row r="40" spans="1:7" ht="15.75" thickBot="1" x14ac:dyDescent="0.3">
      <c r="A40" s="33" t="s">
        <v>38</v>
      </c>
      <c r="B40" s="18" t="s">
        <v>41</v>
      </c>
      <c r="C40" s="19" t="s">
        <v>5</v>
      </c>
      <c r="D40" s="19">
        <v>3.2</v>
      </c>
      <c r="E40" s="20">
        <f>D40*F26*G26</f>
        <v>26886.720000000001</v>
      </c>
      <c r="G40" s="42"/>
    </row>
    <row r="41" spans="1:7" ht="15.75" thickBot="1" x14ac:dyDescent="0.3">
      <c r="A41" s="34" t="s">
        <v>53</v>
      </c>
      <c r="B41" s="35" t="s">
        <v>75</v>
      </c>
      <c r="C41" s="36" t="s">
        <v>55</v>
      </c>
      <c r="D41" s="36"/>
      <c r="E41" s="37">
        <v>5014.21</v>
      </c>
    </row>
    <row r="42" spans="1:7" ht="45" x14ac:dyDescent="0.25">
      <c r="A42" s="9" t="s">
        <v>76</v>
      </c>
      <c r="B42" s="11" t="s">
        <v>79</v>
      </c>
      <c r="C42" s="3" t="s">
        <v>52</v>
      </c>
      <c r="D42" s="3">
        <v>16</v>
      </c>
      <c r="E42" s="10">
        <f>D42*126.7</f>
        <v>2027.2</v>
      </c>
    </row>
    <row r="43" spans="1:7" ht="45" x14ac:dyDescent="0.25">
      <c r="A43" s="14" t="s">
        <v>77</v>
      </c>
      <c r="B43" s="15" t="s">
        <v>79</v>
      </c>
      <c r="C43" s="3" t="s">
        <v>52</v>
      </c>
      <c r="D43" s="16">
        <v>16</v>
      </c>
      <c r="E43" s="10">
        <f t="shared" ref="E43:E46" si="0">D43*126.7</f>
        <v>2027.2</v>
      </c>
    </row>
    <row r="44" spans="1:7" ht="30" x14ac:dyDescent="0.25">
      <c r="A44" s="14" t="s">
        <v>81</v>
      </c>
      <c r="B44" s="15" t="s">
        <v>79</v>
      </c>
      <c r="C44" s="3" t="s">
        <v>52</v>
      </c>
      <c r="D44" s="16">
        <v>5</v>
      </c>
      <c r="E44" s="10">
        <f t="shared" si="0"/>
        <v>633.5</v>
      </c>
    </row>
    <row r="45" spans="1:7" ht="30" x14ac:dyDescent="0.25">
      <c r="A45" s="14" t="s">
        <v>78</v>
      </c>
      <c r="B45" s="15" t="s">
        <v>79</v>
      </c>
      <c r="C45" s="3" t="s">
        <v>52</v>
      </c>
      <c r="D45" s="16">
        <v>2.66</v>
      </c>
      <c r="E45" s="10">
        <f t="shared" si="0"/>
        <v>337.02200000000005</v>
      </c>
    </row>
    <row r="46" spans="1:7" x14ac:dyDescent="0.25">
      <c r="A46" s="14" t="s">
        <v>82</v>
      </c>
      <c r="B46" s="15" t="s">
        <v>79</v>
      </c>
      <c r="C46" s="3" t="s">
        <v>52</v>
      </c>
      <c r="D46" s="16">
        <v>8.33</v>
      </c>
      <c r="E46" s="10">
        <f t="shared" si="0"/>
        <v>1055.4110000000001</v>
      </c>
    </row>
    <row r="47" spans="1:7" x14ac:dyDescent="0.25">
      <c r="A47" s="14"/>
      <c r="B47" s="15"/>
      <c r="C47" s="16"/>
      <c r="D47" s="16"/>
      <c r="E47" s="17"/>
    </row>
    <row r="48" spans="1:7" s="30" customFormat="1" ht="14.25" x14ac:dyDescent="0.2">
      <c r="A48" s="26" t="s">
        <v>56</v>
      </c>
      <c r="B48" s="27"/>
      <c r="C48" s="28"/>
      <c r="D48" s="28"/>
      <c r="E48" s="29">
        <f>SUM(E28:E47)</f>
        <v>139753.076</v>
      </c>
    </row>
    <row r="50" spans="1:5" ht="29.25" customHeight="1" x14ac:dyDescent="0.25">
      <c r="A50" s="68" t="s">
        <v>83</v>
      </c>
      <c r="B50" s="68"/>
      <c r="C50" s="68"/>
      <c r="D50" s="68"/>
      <c r="E50" s="68"/>
    </row>
    <row r="51" spans="1:5" ht="28.5" customHeight="1" x14ac:dyDescent="0.25">
      <c r="A51" s="68" t="s">
        <v>23</v>
      </c>
      <c r="B51" s="68"/>
      <c r="C51" s="68"/>
      <c r="D51" s="68"/>
      <c r="E51" s="68"/>
    </row>
    <row r="52" spans="1:5" x14ac:dyDescent="0.25">
      <c r="A52" s="68" t="s">
        <v>22</v>
      </c>
      <c r="B52" s="68"/>
      <c r="C52" s="68"/>
      <c r="D52" s="68"/>
      <c r="E52" s="68"/>
    </row>
    <row r="53" spans="1:5" ht="28.5" customHeight="1" x14ac:dyDescent="0.25">
      <c r="A53" s="68" t="s">
        <v>60</v>
      </c>
      <c r="B53" s="68"/>
      <c r="C53" s="68"/>
      <c r="D53" s="68"/>
      <c r="E53" s="68"/>
    </row>
    <row r="54" spans="1:5" x14ac:dyDescent="0.25">
      <c r="A54" s="68" t="s">
        <v>20</v>
      </c>
      <c r="B54" s="68"/>
      <c r="C54" s="68"/>
      <c r="D54" s="68"/>
      <c r="E54" s="68"/>
    </row>
    <row r="55" spans="1:5" x14ac:dyDescent="0.25">
      <c r="A55" s="69" t="s">
        <v>6</v>
      </c>
      <c r="B55" s="69"/>
      <c r="C55" s="69"/>
      <c r="D55" s="69"/>
      <c r="E55" s="69"/>
    </row>
    <row r="56" spans="1:5" x14ac:dyDescent="0.25">
      <c r="A56" s="68" t="s">
        <v>20</v>
      </c>
      <c r="B56" s="68"/>
      <c r="C56" s="68"/>
      <c r="D56" s="68"/>
      <c r="E56" s="68"/>
    </row>
    <row r="57" spans="1:5" x14ac:dyDescent="0.25">
      <c r="A57" s="70" t="s">
        <v>57</v>
      </c>
      <c r="B57" s="70"/>
      <c r="C57" s="70"/>
      <c r="D57" s="70"/>
      <c r="E57" s="70"/>
    </row>
    <row r="58" spans="1:5" x14ac:dyDescent="0.25">
      <c r="B58" s="67" t="s">
        <v>21</v>
      </c>
      <c r="C58" s="67"/>
      <c r="D58" s="67"/>
      <c r="E58" s="8" t="s">
        <v>7</v>
      </c>
    </row>
    <row r="59" spans="1:5" x14ac:dyDescent="0.25">
      <c r="A59" s="44"/>
      <c r="B59" s="44"/>
      <c r="C59" s="44"/>
      <c r="D59" s="44"/>
      <c r="E59" s="44"/>
    </row>
    <row r="60" spans="1:5" x14ac:dyDescent="0.25">
      <c r="A60" s="70" t="s">
        <v>58</v>
      </c>
      <c r="B60" s="70"/>
      <c r="C60" s="70"/>
      <c r="D60" s="70"/>
      <c r="E60" s="70"/>
    </row>
    <row r="61" spans="1:5" x14ac:dyDescent="0.25">
      <c r="B61" s="67" t="s">
        <v>21</v>
      </c>
      <c r="C61" s="67"/>
      <c r="D61" s="67"/>
      <c r="E61" s="8" t="s">
        <v>7</v>
      </c>
    </row>
    <row r="63" spans="1:5" x14ac:dyDescent="0.25">
      <c r="A63" s="30" t="s">
        <v>67</v>
      </c>
    </row>
    <row r="64" spans="1:5" x14ac:dyDescent="0.25">
      <c r="A64" s="2" t="s">
        <v>68</v>
      </c>
      <c r="B64" s="38">
        <v>-58986.71</v>
      </c>
    </row>
    <row r="65" spans="1:2" ht="15.75" x14ac:dyDescent="0.25">
      <c r="A65" s="39" t="s">
        <v>69</v>
      </c>
      <c r="B65" s="40">
        <v>441866.52</v>
      </c>
    </row>
    <row r="66" spans="1:2" x14ac:dyDescent="0.25">
      <c r="A66" s="2" t="s">
        <v>70</v>
      </c>
      <c r="B66" s="40">
        <v>413808.69</v>
      </c>
    </row>
    <row r="67" spans="1:2" x14ac:dyDescent="0.25">
      <c r="A67" s="2" t="s">
        <v>80</v>
      </c>
      <c r="B67" s="40">
        <v>3150</v>
      </c>
    </row>
    <row r="68" spans="1:2" x14ac:dyDescent="0.25">
      <c r="A68" s="41" t="s">
        <v>71</v>
      </c>
      <c r="B68" s="38">
        <f>B64+B66+B67-('1 кв.'!E44+'2 кв.'!E45+E48)</f>
        <v>-34807.039000000048</v>
      </c>
    </row>
  </sheetData>
  <mergeCells count="34">
    <mergeCell ref="A57:E57"/>
    <mergeCell ref="B58:D58"/>
    <mergeCell ref="A60:E60"/>
    <mergeCell ref="B61:D61"/>
    <mergeCell ref="A51:E51"/>
    <mergeCell ref="A52:E52"/>
    <mergeCell ref="A53:E53"/>
    <mergeCell ref="A54:E54"/>
    <mergeCell ref="A55:E55"/>
    <mergeCell ref="A56:E56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topLeftCell="A43" zoomScaleNormal="100" zoomScaleSheetLayoutView="100" workbookViewId="0">
      <selection activeCell="G51" sqref="G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78" t="s">
        <v>12</v>
      </c>
      <c r="B1" s="78"/>
      <c r="C1" s="78"/>
      <c r="D1" s="78"/>
      <c r="E1" s="78"/>
    </row>
    <row r="2" spans="1:5" ht="32.25" customHeight="1" x14ac:dyDescent="0.25">
      <c r="A2" s="76" t="s">
        <v>13</v>
      </c>
      <c r="B2" s="77"/>
      <c r="C2" s="77"/>
      <c r="D2" s="77"/>
      <c r="E2" s="77"/>
    </row>
    <row r="3" spans="1:5" x14ac:dyDescent="0.25">
      <c r="A3" s="45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0" t="s">
        <v>103</v>
      </c>
      <c r="E4" s="80"/>
    </row>
    <row r="5" spans="1:5" x14ac:dyDescent="0.25">
      <c r="A5" s="45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9" t="s">
        <v>43</v>
      </c>
      <c r="B7" s="79"/>
      <c r="C7" s="79"/>
      <c r="D7" s="79"/>
      <c r="E7" s="79"/>
    </row>
    <row r="8" spans="1:5" x14ac:dyDescent="0.25">
      <c r="A8" s="75" t="s">
        <v>1</v>
      </c>
      <c r="B8" s="75"/>
      <c r="C8" s="75"/>
      <c r="D8" s="75"/>
      <c r="E8" s="75"/>
    </row>
    <row r="9" spans="1:5" x14ac:dyDescent="0.25">
      <c r="A9" s="72"/>
      <c r="B9" s="72"/>
      <c r="C9" s="72"/>
      <c r="D9" s="72"/>
      <c r="E9" s="72"/>
    </row>
    <row r="10" spans="1:5" x14ac:dyDescent="0.25">
      <c r="A10" s="68" t="s">
        <v>44</v>
      </c>
      <c r="B10" s="68"/>
      <c r="C10" s="68"/>
      <c r="D10" s="68"/>
      <c r="E10" s="68"/>
    </row>
    <row r="11" spans="1:5" ht="30.7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72"/>
      <c r="B12" s="72"/>
      <c r="C12" s="72"/>
      <c r="D12" s="72"/>
      <c r="E12" s="72"/>
    </row>
    <row r="13" spans="1:5" ht="30.75" customHeight="1" x14ac:dyDescent="0.25">
      <c r="A13" s="68" t="s">
        <v>45</v>
      </c>
      <c r="B13" s="68"/>
      <c r="C13" s="68"/>
      <c r="D13" s="68"/>
      <c r="E13" s="68"/>
    </row>
    <row r="14" spans="1:5" x14ac:dyDescent="0.25">
      <c r="A14" s="75" t="s">
        <v>17</v>
      </c>
      <c r="B14" s="72"/>
      <c r="C14" s="72"/>
      <c r="D14" s="72"/>
      <c r="E14" s="72"/>
    </row>
    <row r="15" spans="1:5" x14ac:dyDescent="0.25">
      <c r="A15" s="72"/>
      <c r="B15" s="72"/>
      <c r="C15" s="72"/>
      <c r="D15" s="72"/>
      <c r="E15" s="72"/>
    </row>
    <row r="16" spans="1:5" x14ac:dyDescent="0.25">
      <c r="A16" s="68" t="s">
        <v>39</v>
      </c>
      <c r="B16" s="68"/>
      <c r="C16" s="68"/>
      <c r="D16" s="68"/>
      <c r="E16" s="68"/>
    </row>
    <row r="17" spans="1:7" x14ac:dyDescent="0.25">
      <c r="A17" s="75" t="s">
        <v>2</v>
      </c>
      <c r="B17" s="72"/>
      <c r="C17" s="72"/>
      <c r="D17" s="72"/>
      <c r="E17" s="72"/>
    </row>
    <row r="18" spans="1:7" x14ac:dyDescent="0.25">
      <c r="A18" s="46"/>
      <c r="B18" s="45"/>
      <c r="C18" s="45"/>
      <c r="D18" s="45"/>
      <c r="E18" s="45"/>
    </row>
    <row r="19" spans="1:7" x14ac:dyDescent="0.25">
      <c r="A19" s="68" t="s">
        <v>40</v>
      </c>
      <c r="B19" s="68"/>
      <c r="C19" s="68"/>
      <c r="D19" s="68"/>
      <c r="E19" s="68"/>
    </row>
    <row r="20" spans="1:7" x14ac:dyDescent="0.25">
      <c r="A20" s="75" t="s">
        <v>18</v>
      </c>
      <c r="B20" s="72"/>
      <c r="C20" s="72"/>
      <c r="D20" s="72"/>
      <c r="E20" s="72"/>
    </row>
    <row r="21" spans="1:7" x14ac:dyDescent="0.25">
      <c r="A21" s="72"/>
      <c r="B21" s="72"/>
      <c r="C21" s="72"/>
      <c r="D21" s="72"/>
      <c r="E21" s="72"/>
    </row>
    <row r="22" spans="1:7" ht="30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72"/>
      <c r="B23" s="72"/>
      <c r="C23" s="72"/>
      <c r="D23" s="72"/>
      <c r="E23" s="72"/>
    </row>
    <row r="24" spans="1:7" ht="62.25" customHeight="1" x14ac:dyDescent="0.25">
      <c r="A24" s="68" t="s">
        <v>46</v>
      </c>
      <c r="B24" s="68"/>
      <c r="C24" s="68"/>
      <c r="D24" s="68"/>
      <c r="E24" s="68"/>
    </row>
    <row r="25" spans="1:7" ht="29.25" customHeight="1" x14ac:dyDescent="0.25">
      <c r="A25" s="71" t="s">
        <v>47</v>
      </c>
      <c r="B25" s="71"/>
      <c r="C25" s="71"/>
      <c r="D25" s="71"/>
      <c r="E25" s="71"/>
    </row>
    <row r="26" spans="1:7" x14ac:dyDescent="0.25">
      <c r="A26" s="71"/>
      <c r="B26" s="71"/>
      <c r="C26" s="71"/>
      <c r="D26" s="71"/>
      <c r="E26" s="71"/>
      <c r="F26" s="2">
        <v>2800.7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12939.233999999999</v>
      </c>
      <c r="G28" s="42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19660.913999999997</v>
      </c>
      <c r="G29" s="42"/>
    </row>
    <row r="30" spans="1:7" ht="38.25" x14ac:dyDescent="0.25">
      <c r="A30" s="9" t="s">
        <v>31</v>
      </c>
      <c r="B30" s="11" t="s">
        <v>66</v>
      </c>
      <c r="C30" s="3" t="s">
        <v>5</v>
      </c>
      <c r="D30" s="3">
        <v>2.0499999999999998</v>
      </c>
      <c r="E30" s="10">
        <f>D30*F26*G26</f>
        <v>17224.305</v>
      </c>
      <c r="G30" s="42"/>
    </row>
    <row r="31" spans="1:7" ht="38.25" x14ac:dyDescent="0.25">
      <c r="A31" s="9" t="s">
        <v>32</v>
      </c>
      <c r="B31" s="11" t="s">
        <v>66</v>
      </c>
      <c r="C31" s="3" t="s">
        <v>5</v>
      </c>
      <c r="D31" s="3">
        <v>1.55</v>
      </c>
      <c r="E31" s="10">
        <f>D31*F26*G26</f>
        <v>13023.255000000001</v>
      </c>
      <c r="G31" s="42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5125.2809999999999</v>
      </c>
      <c r="G32" s="42"/>
    </row>
    <row r="33" spans="1:7" x14ac:dyDescent="0.25">
      <c r="A33" s="9" t="s">
        <v>48</v>
      </c>
      <c r="B33" s="13" t="s">
        <v>34</v>
      </c>
      <c r="C33" s="3" t="s">
        <v>5</v>
      </c>
      <c r="D33" s="3">
        <v>0.53</v>
      </c>
      <c r="E33" s="10">
        <f>D33*F26*G26</f>
        <v>4453.1129999999994</v>
      </c>
      <c r="G33" s="42"/>
    </row>
    <row r="34" spans="1:7" x14ac:dyDescent="0.25">
      <c r="A34" s="9" t="s">
        <v>49</v>
      </c>
      <c r="B34" s="13" t="s">
        <v>34</v>
      </c>
      <c r="C34" s="3" t="s">
        <v>5</v>
      </c>
      <c r="D34" s="3">
        <v>0.15</v>
      </c>
      <c r="E34" s="10">
        <f>D34*F26*G26</f>
        <v>1260.3149999999998</v>
      </c>
      <c r="G34" s="42"/>
    </row>
    <row r="35" spans="1:7" ht="60" x14ac:dyDescent="0.25">
      <c r="A35" s="9" t="s">
        <v>28</v>
      </c>
      <c r="B35" s="11" t="s">
        <v>66</v>
      </c>
      <c r="C35" s="3" t="s">
        <v>5</v>
      </c>
      <c r="D35" s="3">
        <v>0.4</v>
      </c>
      <c r="E35" s="10">
        <f>D35*F26*G26</f>
        <v>3360.84</v>
      </c>
      <c r="G35" s="42"/>
    </row>
    <row r="36" spans="1:7" ht="38.25" x14ac:dyDescent="0.25">
      <c r="A36" s="9" t="s">
        <v>27</v>
      </c>
      <c r="B36" s="11" t="s">
        <v>66</v>
      </c>
      <c r="C36" s="3" t="s">
        <v>5</v>
      </c>
      <c r="D36" s="3">
        <v>0.1</v>
      </c>
      <c r="E36" s="10">
        <f>D36*F26*G26</f>
        <v>840.21</v>
      </c>
      <c r="G36" s="42"/>
    </row>
    <row r="37" spans="1:7" ht="60" x14ac:dyDescent="0.25">
      <c r="A37" s="9" t="s">
        <v>42</v>
      </c>
      <c r="B37" s="11" t="s">
        <v>35</v>
      </c>
      <c r="C37" s="3" t="s">
        <v>5</v>
      </c>
      <c r="D37" s="3">
        <v>0.26</v>
      </c>
      <c r="E37" s="10">
        <v>0</v>
      </c>
      <c r="G37" s="42"/>
    </row>
    <row r="38" spans="1:7" ht="38.25" x14ac:dyDescent="0.25">
      <c r="A38" s="9" t="s">
        <v>36</v>
      </c>
      <c r="B38" s="11" t="s">
        <v>37</v>
      </c>
      <c r="C38" s="3" t="s">
        <v>5</v>
      </c>
      <c r="D38" s="3">
        <v>0.32</v>
      </c>
      <c r="E38" s="10">
        <v>694</v>
      </c>
      <c r="G38" s="42"/>
    </row>
    <row r="39" spans="1:7" x14ac:dyDescent="0.25">
      <c r="A39" s="9" t="s">
        <v>29</v>
      </c>
      <c r="B39" s="11" t="s">
        <v>41</v>
      </c>
      <c r="C39" s="3" t="s">
        <v>5</v>
      </c>
      <c r="D39" s="3">
        <v>2.76</v>
      </c>
      <c r="E39" s="10">
        <f>D39*F26*G26</f>
        <v>23189.795999999995</v>
      </c>
      <c r="G39" s="42"/>
    </row>
    <row r="40" spans="1:7" ht="15.75" thickBot="1" x14ac:dyDescent="0.3">
      <c r="A40" s="33" t="s">
        <v>38</v>
      </c>
      <c r="B40" s="18" t="s">
        <v>41</v>
      </c>
      <c r="C40" s="19" t="s">
        <v>5</v>
      </c>
      <c r="D40" s="19">
        <v>3.2</v>
      </c>
      <c r="E40" s="20">
        <f>D40*F26*G26</f>
        <v>26886.720000000001</v>
      </c>
      <c r="G40" s="42"/>
    </row>
    <row r="41" spans="1:7" ht="15.75" thickBot="1" x14ac:dyDescent="0.3">
      <c r="A41" s="34" t="s">
        <v>53</v>
      </c>
      <c r="B41" s="35" t="s">
        <v>104</v>
      </c>
      <c r="C41" s="36" t="s">
        <v>55</v>
      </c>
      <c r="D41" s="36"/>
      <c r="E41" s="37">
        <v>11533.95</v>
      </c>
    </row>
    <row r="42" spans="1:7" x14ac:dyDescent="0.25">
      <c r="A42" s="9" t="s">
        <v>105</v>
      </c>
      <c r="B42" s="11" t="s">
        <v>98</v>
      </c>
      <c r="C42" s="3" t="s">
        <v>52</v>
      </c>
      <c r="D42" s="3">
        <v>24</v>
      </c>
      <c r="E42" s="10">
        <f>D42*126.7</f>
        <v>3040.8</v>
      </c>
    </row>
    <row r="43" spans="1:7" ht="45" x14ac:dyDescent="0.25">
      <c r="A43" s="14" t="s">
        <v>106</v>
      </c>
      <c r="B43" s="11" t="s">
        <v>99</v>
      </c>
      <c r="C43" s="3" t="s">
        <v>52</v>
      </c>
      <c r="D43" s="16">
        <v>25</v>
      </c>
      <c r="E43" s="10">
        <f t="shared" ref="E43:E44" si="0">D43*126.7</f>
        <v>3167.5</v>
      </c>
    </row>
    <row r="44" spans="1:7" x14ac:dyDescent="0.25">
      <c r="A44" s="14" t="s">
        <v>107</v>
      </c>
      <c r="B44" s="11" t="s">
        <v>100</v>
      </c>
      <c r="C44" s="3" t="s">
        <v>52</v>
      </c>
      <c r="D44" s="16">
        <v>18</v>
      </c>
      <c r="E44" s="10">
        <f t="shared" si="0"/>
        <v>2280.6</v>
      </c>
    </row>
    <row r="45" spans="1:7" x14ac:dyDescent="0.25">
      <c r="A45" s="14"/>
      <c r="B45" s="15"/>
      <c r="C45" s="16"/>
      <c r="D45" s="16"/>
      <c r="E45" s="17"/>
    </row>
    <row r="46" spans="1:7" s="30" customFormat="1" ht="14.25" x14ac:dyDescent="0.2">
      <c r="A46" s="26" t="s">
        <v>56</v>
      </c>
      <c r="B46" s="27"/>
      <c r="C46" s="28"/>
      <c r="D46" s="28"/>
      <c r="E46" s="29">
        <f>SUM(E28:E45)</f>
        <v>148680.83300000001</v>
      </c>
    </row>
    <row r="48" spans="1:7" ht="29.25" customHeight="1" x14ac:dyDescent="0.25">
      <c r="A48" s="68" t="s">
        <v>112</v>
      </c>
      <c r="B48" s="68"/>
      <c r="C48" s="68"/>
      <c r="D48" s="68"/>
      <c r="E48" s="68"/>
    </row>
    <row r="49" spans="1:5" ht="29.25" customHeight="1" x14ac:dyDescent="0.25">
      <c r="A49" s="68" t="s">
        <v>23</v>
      </c>
      <c r="B49" s="68"/>
      <c r="C49" s="68"/>
      <c r="D49" s="68"/>
      <c r="E49" s="68"/>
    </row>
    <row r="50" spans="1:5" x14ac:dyDescent="0.25">
      <c r="A50" s="68" t="s">
        <v>22</v>
      </c>
      <c r="B50" s="68"/>
      <c r="C50" s="68"/>
      <c r="D50" s="68"/>
      <c r="E50" s="68"/>
    </row>
    <row r="51" spans="1:5" ht="29.25" customHeight="1" x14ac:dyDescent="0.25">
      <c r="A51" s="68" t="s">
        <v>60</v>
      </c>
      <c r="B51" s="68"/>
      <c r="C51" s="68"/>
      <c r="D51" s="68"/>
      <c r="E51" s="68"/>
    </row>
    <row r="52" spans="1:5" x14ac:dyDescent="0.25">
      <c r="A52" s="68" t="s">
        <v>20</v>
      </c>
      <c r="B52" s="68"/>
      <c r="C52" s="68"/>
      <c r="D52" s="68"/>
      <c r="E52" s="68"/>
    </row>
    <row r="53" spans="1:5" x14ac:dyDescent="0.25">
      <c r="A53" s="69" t="s">
        <v>6</v>
      </c>
      <c r="B53" s="69"/>
      <c r="C53" s="69"/>
      <c r="D53" s="69"/>
      <c r="E53" s="69"/>
    </row>
    <row r="54" spans="1:5" x14ac:dyDescent="0.25">
      <c r="A54" s="68" t="s">
        <v>20</v>
      </c>
      <c r="B54" s="68"/>
      <c r="C54" s="68"/>
      <c r="D54" s="68"/>
      <c r="E54" s="68"/>
    </row>
    <row r="55" spans="1:5" x14ac:dyDescent="0.25">
      <c r="A55" s="70" t="s">
        <v>57</v>
      </c>
      <c r="B55" s="70"/>
      <c r="C55" s="70"/>
      <c r="D55" s="70"/>
      <c r="E55" s="70"/>
    </row>
    <row r="56" spans="1:5" x14ac:dyDescent="0.25">
      <c r="B56" s="67" t="s">
        <v>21</v>
      </c>
      <c r="C56" s="67"/>
      <c r="D56" s="67"/>
      <c r="E56" s="8" t="s">
        <v>7</v>
      </c>
    </row>
    <row r="57" spans="1:5" x14ac:dyDescent="0.25">
      <c r="A57" s="46"/>
      <c r="B57" s="46"/>
      <c r="C57" s="46"/>
      <c r="D57" s="46"/>
      <c r="E57" s="46"/>
    </row>
    <row r="58" spans="1:5" x14ac:dyDescent="0.25">
      <c r="A58" s="70" t="s">
        <v>58</v>
      </c>
      <c r="B58" s="70"/>
      <c r="C58" s="70"/>
      <c r="D58" s="70"/>
      <c r="E58" s="70"/>
    </row>
    <row r="59" spans="1:5" x14ac:dyDescent="0.25">
      <c r="B59" s="67" t="s">
        <v>21</v>
      </c>
      <c r="C59" s="67"/>
      <c r="D59" s="67"/>
      <c r="E59" s="8" t="s">
        <v>7</v>
      </c>
    </row>
    <row r="61" spans="1:5" x14ac:dyDescent="0.25">
      <c r="A61" s="30" t="s">
        <v>67</v>
      </c>
    </row>
    <row r="62" spans="1:5" x14ac:dyDescent="0.25">
      <c r="A62" s="2" t="s">
        <v>68</v>
      </c>
      <c r="B62" s="38">
        <v>-58986.71</v>
      </c>
    </row>
    <row r="63" spans="1:5" ht="15.75" x14ac:dyDescent="0.25">
      <c r="A63" s="39" t="s">
        <v>69</v>
      </c>
      <c r="B63" s="40">
        <v>589659.54</v>
      </c>
    </row>
    <row r="64" spans="1:5" x14ac:dyDescent="0.25">
      <c r="A64" s="2" t="s">
        <v>70</v>
      </c>
      <c r="B64" s="40">
        <v>573285.07999999996</v>
      </c>
    </row>
    <row r="65" spans="1:2" x14ac:dyDescent="0.25">
      <c r="A65" s="2" t="s">
        <v>80</v>
      </c>
      <c r="B65" s="40">
        <v>4200</v>
      </c>
    </row>
    <row r="66" spans="1:2" x14ac:dyDescent="0.25">
      <c r="A66" s="41" t="s">
        <v>71</v>
      </c>
      <c r="B66" s="38">
        <f>B62+B64+B65-('1 кв.'!E44+'2 кв.'!E45+'3 кв.'!E48+'4 кв.'!E46)</f>
        <v>-22961.482000000135</v>
      </c>
    </row>
  </sheetData>
  <mergeCells count="34"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Normal="100" zoomScaleSheetLayoutView="100" workbookViewId="0">
      <selection activeCell="G32" sqref="G3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2" t="s">
        <v>84</v>
      </c>
      <c r="B1" s="82"/>
      <c r="C1" s="82"/>
      <c r="D1" s="47"/>
    </row>
    <row r="2" spans="1:5" ht="15.75" x14ac:dyDescent="0.25">
      <c r="A2" s="83" t="s">
        <v>85</v>
      </c>
      <c r="B2" s="83"/>
      <c r="C2" s="83"/>
      <c r="D2" s="39"/>
    </row>
    <row r="3" spans="1:5" ht="15.75" x14ac:dyDescent="0.25">
      <c r="A3" s="83" t="s">
        <v>86</v>
      </c>
      <c r="B3" s="83"/>
      <c r="C3" s="83"/>
      <c r="D3" s="39"/>
    </row>
    <row r="4" spans="1:5" ht="15.75" x14ac:dyDescent="0.25">
      <c r="A4" s="82" t="s">
        <v>111</v>
      </c>
      <c r="B4" s="82"/>
      <c r="C4" s="82"/>
      <c r="D4" s="47"/>
    </row>
    <row r="5" spans="1:5" ht="15.75" x14ac:dyDescent="0.25">
      <c r="A5" s="84"/>
      <c r="B5" s="84"/>
      <c r="C5" s="84"/>
      <c r="D5" s="1"/>
    </row>
    <row r="6" spans="1:5" ht="15.75" x14ac:dyDescent="0.25">
      <c r="A6" s="39"/>
      <c r="B6" s="2" t="s">
        <v>68</v>
      </c>
      <c r="C6" s="38">
        <f>'4 кв.'!B62</f>
        <v>-58986.71</v>
      </c>
      <c r="D6" s="48"/>
    </row>
    <row r="7" spans="1:5" ht="15.75" x14ac:dyDescent="0.25">
      <c r="A7" s="49" t="s">
        <v>87</v>
      </c>
      <c r="B7" s="39" t="s">
        <v>69</v>
      </c>
      <c r="C7" s="40">
        <f>'4 кв.'!B63</f>
        <v>589659.54</v>
      </c>
      <c r="D7" s="50"/>
    </row>
    <row r="8" spans="1:5" ht="15.75" x14ac:dyDescent="0.25">
      <c r="A8" s="12"/>
      <c r="B8" s="2" t="s">
        <v>70</v>
      </c>
      <c r="C8" s="40">
        <f>'4 кв.'!B64</f>
        <v>573285.07999999996</v>
      </c>
      <c r="D8" s="50"/>
    </row>
    <row r="9" spans="1:5" ht="15.75" x14ac:dyDescent="0.25">
      <c r="A9" s="12"/>
      <c r="B9" s="2" t="s">
        <v>80</v>
      </c>
      <c r="C9" s="40">
        <f>'4 кв.'!B65</f>
        <v>4200</v>
      </c>
      <c r="D9" s="50"/>
    </row>
    <row r="10" spans="1:5" ht="15.75" x14ac:dyDescent="0.25">
      <c r="A10" s="12"/>
      <c r="B10" s="39" t="s">
        <v>88</v>
      </c>
      <c r="C10" s="51">
        <f>SUM(C8:C9)</f>
        <v>577485.07999999996</v>
      </c>
      <c r="D10" s="48"/>
    </row>
    <row r="11" spans="1:5" ht="15.75" x14ac:dyDescent="0.25">
      <c r="A11" s="1"/>
      <c r="B11" s="81"/>
      <c r="C11" s="81"/>
      <c r="D11" s="50"/>
    </row>
    <row r="12" spans="1:5" ht="15.75" x14ac:dyDescent="0.25">
      <c r="A12" s="52" t="s">
        <v>89</v>
      </c>
      <c r="B12" s="53" t="s">
        <v>53</v>
      </c>
      <c r="C12" s="40">
        <f>'1 кв.'!E42+'2 кв.'!E41+'3 кв.'!E41+'4 кв.'!E41</f>
        <v>22893.08</v>
      </c>
      <c r="D12" s="50"/>
    </row>
    <row r="13" spans="1:5" ht="15.75" x14ac:dyDescent="0.25">
      <c r="A13" s="1"/>
      <c r="B13" s="53" t="s">
        <v>90</v>
      </c>
      <c r="C13" s="40">
        <f>D30+D32</f>
        <v>17543.793000000001</v>
      </c>
      <c r="D13" s="50"/>
      <c r="E13" s="54"/>
    </row>
    <row r="14" spans="1:5" ht="15.75" x14ac:dyDescent="0.25">
      <c r="B14" s="55" t="s">
        <v>4</v>
      </c>
      <c r="C14" s="40">
        <f>'1 кв.'!E28+'2 кв.'!E28+'3 кв.'!E28+'4 кв.'!E28</f>
        <v>55117.775999999991</v>
      </c>
      <c r="D14" s="50"/>
    </row>
    <row r="15" spans="1:5" ht="15.75" x14ac:dyDescent="0.25">
      <c r="A15" s="52"/>
      <c r="B15" s="55" t="s">
        <v>25</v>
      </c>
      <c r="C15" s="40">
        <f>'1 кв.'!E29+'2 кв.'!E29+'3 кв.'!E29+'4 кв.'!E29</f>
        <v>77131.277999999991</v>
      </c>
      <c r="D15" s="50"/>
    </row>
    <row r="16" spans="1:5" ht="15.75" x14ac:dyDescent="0.25">
      <c r="A16" s="52"/>
      <c r="B16" s="55" t="s">
        <v>31</v>
      </c>
      <c r="C16" s="40">
        <f>'1 кв.'!E30+'2 кв.'!E30+'3 кв.'!E30+'4 кв.'!E30</f>
        <v>68561.135999999999</v>
      </c>
      <c r="D16" s="50"/>
    </row>
    <row r="17" spans="1:5" ht="15.75" x14ac:dyDescent="0.25">
      <c r="A17" s="52"/>
      <c r="B17" s="55" t="s">
        <v>32</v>
      </c>
      <c r="C17" s="40">
        <f>'1 кв.'!E31+'2 кв.'!E31+'3 кв.'!E31+'4 кв.'!E31</f>
        <v>51672.915000000008</v>
      </c>
      <c r="D17" s="50"/>
    </row>
    <row r="18" spans="1:5" ht="15.75" x14ac:dyDescent="0.25">
      <c r="A18" s="52"/>
      <c r="B18" s="55" t="s">
        <v>33</v>
      </c>
      <c r="C18" s="40">
        <f>'1 кв.'!E32+'2 кв.'!E32+'3 кв.'!E32+'4 кв.'!E32</f>
        <v>20501.124</v>
      </c>
      <c r="D18" s="50"/>
    </row>
    <row r="19" spans="1:5" ht="15.75" x14ac:dyDescent="0.25">
      <c r="A19" s="52"/>
      <c r="B19" s="55" t="s">
        <v>48</v>
      </c>
      <c r="C19" s="40">
        <f>'1 кв.'!E33+'2 кв.'!E33+'3 кв.'!E33+'4 кв.'!E33</f>
        <v>17812.451999999997</v>
      </c>
      <c r="D19" s="50"/>
    </row>
    <row r="20" spans="1:5" ht="15.75" x14ac:dyDescent="0.25">
      <c r="A20" s="52"/>
      <c r="B20" s="55" t="s">
        <v>49</v>
      </c>
      <c r="C20" s="40">
        <f>'1 кв.'!E34+'2 кв.'!E34+'3 кв.'!E34+'4 кв.'!E34</f>
        <v>5041.2599999999993</v>
      </c>
      <c r="D20" s="50"/>
    </row>
    <row r="21" spans="1:5" ht="15.75" x14ac:dyDescent="0.25">
      <c r="A21" s="52"/>
      <c r="B21" s="55" t="s">
        <v>91</v>
      </c>
      <c r="C21" s="40">
        <f>'1 кв.'!E35+'2 кв.'!E35+'3 кв.'!E35+'4 кв.'!E35</f>
        <v>13191.297</v>
      </c>
      <c r="D21" s="50"/>
    </row>
    <row r="22" spans="1:5" ht="15.75" x14ac:dyDescent="0.25">
      <c r="A22" s="52"/>
      <c r="B22" s="55" t="s">
        <v>92</v>
      </c>
      <c r="C22" s="40">
        <f>'1 кв.'!E36+'2 кв.'!E36+'3 кв.'!E36+'4 кв.'!E36</f>
        <v>3360.84</v>
      </c>
      <c r="D22" s="50"/>
    </row>
    <row r="23" spans="1:5" ht="15.75" x14ac:dyDescent="0.25">
      <c r="A23" s="52"/>
      <c r="B23" s="55" t="s">
        <v>93</v>
      </c>
      <c r="C23" s="40">
        <f>'1 кв.'!E37+'2 кв.'!E37+'3 кв.'!E37+'4 кв.'!E37</f>
        <v>3300</v>
      </c>
      <c r="D23" s="50"/>
    </row>
    <row r="24" spans="1:5" ht="15.75" x14ac:dyDescent="0.25">
      <c r="A24" s="52"/>
      <c r="B24" s="55" t="s">
        <v>36</v>
      </c>
      <c r="C24" s="40">
        <f>'1 кв.'!E38+'2 кв.'!E38+'3 кв.'!E38+'4 кв.'!E38</f>
        <v>2083.1</v>
      </c>
      <c r="D24" s="50"/>
    </row>
    <row r="25" spans="1:5" ht="15.75" x14ac:dyDescent="0.25">
      <c r="A25" s="52"/>
      <c r="B25" s="55" t="s">
        <v>29</v>
      </c>
      <c r="C25" s="40">
        <f>'1 кв.'!E39+'2 кв.'!E39+'3 кв.'!E39+'4 кв.'!E39</f>
        <v>74862.710999999981</v>
      </c>
      <c r="D25" s="50"/>
    </row>
    <row r="26" spans="1:5" ht="15.75" x14ac:dyDescent="0.25">
      <c r="A26" s="52"/>
      <c r="B26" s="55" t="s">
        <v>110</v>
      </c>
      <c r="C26" s="40">
        <f>'1 кв.'!E40+'2 кв.'!E40+'3 кв.'!E40+'4 кв.'!E40</f>
        <v>108387.09</v>
      </c>
      <c r="D26" s="50"/>
    </row>
    <row r="27" spans="1:5" ht="15.75" x14ac:dyDescent="0.25">
      <c r="A27" s="1"/>
      <c r="B27" s="49" t="s">
        <v>94</v>
      </c>
      <c r="C27" s="38">
        <f>SUM(C12:C26)</f>
        <v>541459.85199999996</v>
      </c>
      <c r="D27" s="50"/>
      <c r="E27" s="54"/>
    </row>
    <row r="28" spans="1:5" ht="15.75" x14ac:dyDescent="0.25">
      <c r="A28" s="1"/>
      <c r="B28" s="56" t="s">
        <v>95</v>
      </c>
      <c r="C28" s="38">
        <f>C6+C10-C27</f>
        <v>-22961.482000000018</v>
      </c>
      <c r="D28" s="50"/>
    </row>
    <row r="29" spans="1:5" s="59" customFormat="1" ht="30" x14ac:dyDescent="0.25">
      <c r="A29" s="11"/>
      <c r="B29" s="57" t="s">
        <v>96</v>
      </c>
      <c r="C29" s="3" t="s">
        <v>97</v>
      </c>
      <c r="D29" s="58"/>
    </row>
    <row r="30" spans="1:5" s="59" customFormat="1" ht="15.75" x14ac:dyDescent="0.25">
      <c r="A30" s="11" t="s">
        <v>51</v>
      </c>
      <c r="B30" s="60" t="s">
        <v>50</v>
      </c>
      <c r="C30" s="3">
        <v>8</v>
      </c>
      <c r="D30" s="58">
        <f>C30*118.42</f>
        <v>947.36</v>
      </c>
    </row>
    <row r="31" spans="1:5" s="59" customFormat="1" ht="15.75" x14ac:dyDescent="0.25">
      <c r="A31" s="11" t="s">
        <v>63</v>
      </c>
      <c r="B31" s="60" t="s">
        <v>62</v>
      </c>
      <c r="C31" s="3">
        <v>16</v>
      </c>
      <c r="D31" s="58"/>
    </row>
    <row r="32" spans="1:5" s="59" customFormat="1" ht="30" x14ac:dyDescent="0.25">
      <c r="A32" s="11" t="s">
        <v>79</v>
      </c>
      <c r="B32" s="60" t="s">
        <v>76</v>
      </c>
      <c r="C32" s="3">
        <v>16</v>
      </c>
      <c r="D32" s="58">
        <f>130.99*126.7</f>
        <v>16596.433000000001</v>
      </c>
    </row>
    <row r="33" spans="1:4" s="59" customFormat="1" ht="30" x14ac:dyDescent="0.25">
      <c r="A33" s="11"/>
      <c r="B33" s="60" t="s">
        <v>77</v>
      </c>
      <c r="C33" s="3">
        <v>16</v>
      </c>
      <c r="D33" s="58"/>
    </row>
    <row r="34" spans="1:4" s="59" customFormat="1" ht="15.75" x14ac:dyDescent="0.25">
      <c r="A34" s="11"/>
      <c r="B34" s="60" t="s">
        <v>108</v>
      </c>
      <c r="C34" s="3">
        <v>5</v>
      </c>
      <c r="D34" s="58"/>
    </row>
    <row r="35" spans="1:4" s="59" customFormat="1" ht="15" customHeight="1" x14ac:dyDescent="0.25">
      <c r="A35" s="11"/>
      <c r="B35" s="60" t="s">
        <v>78</v>
      </c>
      <c r="C35" s="3">
        <v>2.66</v>
      </c>
      <c r="D35" s="58"/>
    </row>
    <row r="36" spans="1:4" s="59" customFormat="1" ht="15" customHeight="1" x14ac:dyDescent="0.25">
      <c r="A36" s="11"/>
      <c r="B36" s="60" t="s">
        <v>109</v>
      </c>
      <c r="C36" s="3">
        <v>8.33</v>
      </c>
      <c r="D36" s="58"/>
    </row>
    <row r="37" spans="1:4" s="59" customFormat="1" ht="15" customHeight="1" x14ac:dyDescent="0.25">
      <c r="A37" s="11" t="s">
        <v>98</v>
      </c>
      <c r="B37" s="60" t="s">
        <v>105</v>
      </c>
      <c r="C37" s="3">
        <v>24</v>
      </c>
      <c r="D37" s="58"/>
    </row>
    <row r="38" spans="1:4" s="59" customFormat="1" ht="15" customHeight="1" x14ac:dyDescent="0.25">
      <c r="A38" s="11" t="s">
        <v>99</v>
      </c>
      <c r="B38" s="60" t="s">
        <v>106</v>
      </c>
      <c r="C38" s="3">
        <v>25</v>
      </c>
      <c r="D38" s="58"/>
    </row>
    <row r="39" spans="1:4" s="59" customFormat="1" ht="15" customHeight="1" x14ac:dyDescent="0.25">
      <c r="A39" s="11" t="s">
        <v>100</v>
      </c>
      <c r="B39" s="60" t="s">
        <v>107</v>
      </c>
      <c r="C39" s="3">
        <v>18</v>
      </c>
      <c r="D39" s="58"/>
    </row>
    <row r="40" spans="1:4" s="59" customFormat="1" ht="15.75" x14ac:dyDescent="0.25">
      <c r="A40" s="11"/>
      <c r="B40" s="61"/>
      <c r="C40" s="3"/>
      <c r="D40" s="58"/>
    </row>
    <row r="41" spans="1:4" s="66" customFormat="1" ht="15.75" x14ac:dyDescent="0.25">
      <c r="A41" s="62"/>
      <c r="B41" s="63" t="s">
        <v>101</v>
      </c>
      <c r="C41" s="64">
        <f>SUM(C30:C40)</f>
        <v>138.99</v>
      </c>
      <c r="D41" s="65"/>
    </row>
    <row r="42" spans="1:4" ht="15.75" x14ac:dyDescent="0.25">
      <c r="A42" s="1"/>
      <c r="B42" s="49"/>
      <c r="C42" s="49"/>
      <c r="D42" s="50"/>
    </row>
    <row r="43" spans="1:4" ht="15.75" x14ac:dyDescent="0.25">
      <c r="A43" s="49" t="s">
        <v>102</v>
      </c>
      <c r="C43" s="49"/>
      <c r="D43" s="50"/>
    </row>
    <row r="44" spans="1:4" ht="15.75" x14ac:dyDescent="0.25">
      <c r="A44" s="1"/>
      <c r="B44" s="49"/>
      <c r="C44" s="49"/>
      <c r="D44" s="50"/>
    </row>
    <row r="45" spans="1:4" ht="15.75" x14ac:dyDescent="0.25">
      <c r="A45" s="1"/>
      <c r="B45" s="49"/>
      <c r="C45" s="49"/>
      <c r="D45" s="50"/>
    </row>
    <row r="46" spans="1:4" ht="15.75" x14ac:dyDescent="0.25">
      <c r="A46" s="1"/>
      <c r="B46" s="49"/>
      <c r="C46" s="49"/>
      <c r="D46" s="50"/>
    </row>
    <row r="47" spans="1:4" ht="15.75" x14ac:dyDescent="0.25">
      <c r="A47" s="1"/>
      <c r="B47" s="49"/>
      <c r="C47" s="49"/>
      <c r="D47" s="50"/>
    </row>
    <row r="48" spans="1:4" ht="15.75" x14ac:dyDescent="0.25">
      <c r="A48" s="1"/>
      <c r="B48" s="49"/>
      <c r="C48" s="49"/>
      <c r="D48" s="50"/>
    </row>
    <row r="49" spans="1:4" ht="15.75" x14ac:dyDescent="0.25">
      <c r="A49" s="1"/>
      <c r="B49" s="49"/>
      <c r="C49" s="49"/>
      <c r="D49" s="50"/>
    </row>
    <row r="50" spans="1:4" ht="15.75" x14ac:dyDescent="0.25">
      <c r="A50" s="1"/>
      <c r="B50" s="49"/>
      <c r="C50" s="49"/>
      <c r="D50" s="50"/>
    </row>
    <row r="51" spans="1:4" ht="15.75" x14ac:dyDescent="0.25">
      <c r="A51" s="1"/>
      <c r="B51" s="49"/>
      <c r="C51" s="49"/>
      <c r="D51" s="50"/>
    </row>
    <row r="52" spans="1:4" ht="15.75" x14ac:dyDescent="0.25">
      <c r="A52" s="1"/>
      <c r="B52" s="49"/>
      <c r="C52" s="49"/>
      <c r="D52" s="50"/>
    </row>
    <row r="53" spans="1:4" ht="15.75" x14ac:dyDescent="0.25">
      <c r="A53" s="1"/>
      <c r="B53" s="49"/>
      <c r="C53" s="49"/>
      <c r="D53" s="50"/>
    </row>
    <row r="54" spans="1:4" ht="15.75" x14ac:dyDescent="0.25">
      <c r="A54" s="1"/>
      <c r="B54" s="49"/>
      <c r="C54" s="49"/>
      <c r="D54" s="50"/>
    </row>
    <row r="55" spans="1:4" ht="15.75" x14ac:dyDescent="0.25">
      <c r="A55" s="1"/>
      <c r="B55" s="49"/>
      <c r="C55" s="49"/>
      <c r="D55" s="50"/>
    </row>
  </sheetData>
  <mergeCells count="6">
    <mergeCell ref="B11:C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2017-02-09T13:44:16Z</dcterms:modified>
</cp:coreProperties>
</file>