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кв.'!$A$85</definedName>
    <definedName name="_edn2" localSheetId="0">'1 кв.'!$A$87</definedName>
    <definedName name="_edn3" localSheetId="0">'1 кв.'!$A$88</definedName>
    <definedName name="_edn4" localSheetId="0">'1 кв.'!$A$89</definedName>
    <definedName name="_ednref1" localSheetId="0">'1 кв.'!#REF!</definedName>
    <definedName name="_ednref2" localSheetId="0">'1 кв.'!$A$58</definedName>
    <definedName name="_ednref3" localSheetId="0">'1 кв.'!$D$57</definedName>
    <definedName name="_ednref4" localSheetId="0">'1 кв.'!$D$58</definedName>
    <definedName name="_xlnm.Print_Area" localSheetId="0">'1 кв.'!$A$1:$E$57</definedName>
    <definedName name="_xlnm.Print_Area" localSheetId="1">'2 кв.'!$A$1:$E$67</definedName>
    <definedName name="_xlnm.Print_Area" localSheetId="2">'3 кв.'!$A$1:$E$63</definedName>
    <definedName name="_xlnm.Print_Area" localSheetId="3">'4 кв.'!$A$1:$E$67</definedName>
    <definedName name="_xlnm.Print_Area" localSheetId="4">отчет!$A$1:$C$40</definedName>
  </definedNames>
  <calcPr calcId="145621"/>
</workbook>
</file>

<file path=xl/calcChain.xml><?xml version="1.0" encoding="utf-8"?>
<calcChain xmlns="http://schemas.openxmlformats.org/spreadsheetml/2006/main">
  <c r="C26" i="5" l="1"/>
  <c r="E45" i="4"/>
  <c r="C25" i="5"/>
  <c r="C11" i="5"/>
  <c r="C22" i="5" l="1"/>
  <c r="C21" i="5"/>
  <c r="D30" i="5"/>
  <c r="D29" i="5"/>
  <c r="C12" i="5" s="1"/>
  <c r="C38" i="5"/>
  <c r="C8" i="5"/>
  <c r="C7" i="5"/>
  <c r="C6" i="5"/>
  <c r="C9" i="5" l="1"/>
  <c r="E43" i="4" l="1"/>
  <c r="E42" i="4"/>
  <c r="E39" i="4"/>
  <c r="C24" i="5" s="1"/>
  <c r="E38" i="4"/>
  <c r="C23" i="5" s="1"/>
  <c r="E35" i="4"/>
  <c r="C20" i="5" s="1"/>
  <c r="E34" i="4"/>
  <c r="C19" i="5" s="1"/>
  <c r="E33" i="4"/>
  <c r="C18" i="5" s="1"/>
  <c r="E32" i="4"/>
  <c r="C17" i="5" s="1"/>
  <c r="E31" i="4"/>
  <c r="C16" i="5" s="1"/>
  <c r="E30" i="4"/>
  <c r="C15" i="5" s="1"/>
  <c r="E29" i="4"/>
  <c r="C14" i="5" s="1"/>
  <c r="E28" i="4"/>
  <c r="C13" i="5" l="1"/>
  <c r="C27" i="5" s="1"/>
  <c r="E43" i="3"/>
  <c r="E38" i="3"/>
  <c r="E35" i="3"/>
  <c r="E32" i="3"/>
  <c r="E31" i="3"/>
  <c r="E30" i="3"/>
  <c r="E29" i="3"/>
  <c r="E28" i="3"/>
  <c r="E41" i="3" l="1"/>
  <c r="E39" i="3"/>
  <c r="E34" i="3"/>
  <c r="E33" i="3"/>
  <c r="H41" i="2" l="1"/>
  <c r="H45" i="2" s="1"/>
  <c r="H29" i="2"/>
  <c r="H30" i="2"/>
  <c r="H31" i="2"/>
  <c r="H32" i="2"/>
  <c r="H33" i="2"/>
  <c r="H34" i="2"/>
  <c r="H35" i="2"/>
  <c r="H36" i="2"/>
  <c r="H37" i="2"/>
  <c r="H38" i="2"/>
  <c r="H39" i="2"/>
  <c r="H40" i="2"/>
  <c r="H28" i="2"/>
  <c r="E46" i="2" l="1"/>
  <c r="E42" i="2"/>
  <c r="E43" i="2"/>
  <c r="E44" i="2"/>
  <c r="E41" i="2"/>
  <c r="E39" i="2"/>
  <c r="E38" i="2"/>
  <c r="E35" i="2"/>
  <c r="E34" i="2"/>
  <c r="E33" i="2"/>
  <c r="E32" i="2"/>
  <c r="E31" i="2"/>
  <c r="E30" i="2"/>
  <c r="E29" i="2"/>
  <c r="E28" i="2"/>
  <c r="B66" i="2" l="1"/>
  <c r="B63" i="3"/>
  <c r="B65" i="4"/>
  <c r="B65" i="3"/>
  <c r="E35" i="1"/>
  <c r="E43" i="1" l="1"/>
  <c r="E41" i="1"/>
  <c r="E33" i="1" l="1"/>
  <c r="E39" i="1" l="1"/>
  <c r="E38" i="1"/>
  <c r="E34" i="1"/>
  <c r="E32" i="1" l="1"/>
  <c r="E31" i="1"/>
  <c r="E30" i="1"/>
  <c r="E29" i="1"/>
  <c r="E28" i="1" l="1"/>
</calcChain>
</file>

<file path=xl/sharedStrings.xml><?xml version="1.0" encoding="utf-8"?>
<sst xmlns="http://schemas.openxmlformats.org/spreadsheetml/2006/main" count="392" uniqueCount="114">
  <si>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</si>
  <si>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</si>
  <si>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</si>
  <si>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</si>
  <si>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</si>
  <si>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</si>
  <si>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</si>
  <si>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</si>
  <si>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</si>
  <si>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</si>
  <si>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</si>
  <si>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</si>
  <si>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</si>
  <si>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</si>
  <si>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</si>
  <si>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</si>
  <si>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</si>
  <si>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</si>
  <si>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</si>
  <si>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</si>
  <si>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</si>
  <si>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</si>
  <si>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</si>
  <si>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</si>
  <si>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</si>
  <si>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</si>
  <si>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</si>
  <si>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</si>
  <si>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</si>
  <si>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</si>
  <si>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</si>
  <si>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</si>
  <si>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</si>
  <si>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</si>
  <si>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</si>
  <si>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</si>
  <si>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</si>
  <si>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</si>
  <si>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</si>
  <si>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</si>
  <si>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</si>
  <si>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</si>
  <si>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</si>
  <si>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Обслуживание ОПУ ХВС</t>
  </si>
  <si>
    <t>г. Россошь, ул.Юбилейная,3а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</si>
  <si>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Сигитова Василия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</si>
  <si>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№28 от 30.03.2015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</si>
  <si>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</si>
  <si>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№3а,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ул.Юбилейная</t>
    </r>
  </si>
  <si>
    <t>Стоимость материалов</t>
  </si>
  <si>
    <t>1 квартал</t>
  </si>
  <si>
    <t>руб.</t>
  </si>
  <si>
    <t>Прочистка и выкачка ливневки во дворе (кв.1)</t>
  </si>
  <si>
    <t>февраль</t>
  </si>
  <si>
    <t>ч/час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</si>
  <si>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</si>
  <si>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</si>
  <si>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дома Сигитова В.В.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</si>
  <si>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семь тысяч сто тридцать два  (прописью) рубля 32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</si>
  <si>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</si>
  <si>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</si>
  <si>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</si>
  <si>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2 квартал</t>
  </si>
  <si>
    <t>Распиловка дерева (кв.14)</t>
  </si>
  <si>
    <t>апрель</t>
  </si>
  <si>
    <t>май</t>
  </si>
  <si>
    <t>июнь</t>
  </si>
  <si>
    <t>Покраска малых форм (кв.18)</t>
  </si>
  <si>
    <t>Ремонт песочницы (кв.18)</t>
  </si>
  <si>
    <t>Подгонка и остекление фрамуги (кв.18)</t>
  </si>
  <si>
    <t xml:space="preserve">определена приложением № 4 к договору 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</si>
  <si>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</si>
  <si>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</si>
  <si>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</si>
  <si>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</si>
  <si>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</si>
  <si>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</si>
  <si>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девять тысяч семьсот сорок восемь (прописью) рублей 86 копеек.</t>
    </r>
  </si>
  <si>
    <t>"30" 09  2016 г.</t>
  </si>
  <si>
    <t>3 квартал</t>
  </si>
  <si>
    <t>Ремонт и сварка ограждения на детской площадке (кв.18)</t>
  </si>
  <si>
    <t>июль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</si>
  <si>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пять тысяч четыреста девяносто восемь рублей 83 копейки.</t>
    </r>
  </si>
  <si>
    <t>"31" 12  2016 г.</t>
  </si>
  <si>
    <t>4 квартал</t>
  </si>
  <si>
    <t>ремонт слухового окна, заделка фанерой</t>
  </si>
  <si>
    <t>Уборка подвала (кв.18)</t>
  </si>
  <si>
    <t>ноябрь</t>
  </si>
  <si>
    <t>декабрь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</si>
  <si>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</si>
  <si>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</si>
  <si>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</si>
  <si>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</si>
  <si>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</si>
  <si>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</si>
  <si>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</si>
  <si>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 дома</t>
  </si>
  <si>
    <t>Осмотр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</si>
  <si>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</si>
  <si>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</si>
  <si>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</si>
  <si>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</si>
  <si>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</si>
  <si>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Составил: инженер ПТО ____________________ Филиппенко Ю.А.</t>
  </si>
  <si>
    <t>по ж.д. ул.  Юбилейная, 3а</t>
  </si>
  <si>
    <t>покраска малых форм (кв.18)</t>
  </si>
  <si>
    <t>ремонт песочницы (кв.18)</t>
  </si>
  <si>
    <t>подгонка и остекление фрамуги (кв.18)</t>
  </si>
  <si>
    <t>итого</t>
  </si>
  <si>
    <t>Испытание и измерение электрооборудования и сетей МКД</t>
  </si>
  <si>
    <t>Испытания эл. Сетей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</si>
  <si>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девять тысяч шестьсот сорок девять рублей 32 копейки.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</si>
  <si>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№9 от 04.05.2016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</si>
  <si>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№75 от   01.06.2016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</si>
</sst>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164" fontId="8" fillId="0" borderId="0" xfId="1" applyNumberFormat="1" applyFo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3" zoomScaleNormal="100" zoomScaleSheetLayoutView="100" workbookViewId="0">
      <selection activeCell="A37" sqref="A3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2.2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7" t="s">
        <v>15</v>
      </c>
      <c r="E4" s="7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44</v>
      </c>
      <c r="B7" s="76"/>
      <c r="C7" s="76"/>
      <c r="D7" s="76"/>
      <c r="E7" s="76"/>
    </row>
    <row r="8" spans="1:5" x14ac:dyDescent="0.25">
      <c r="A8" s="72" t="s">
        <v>1</v>
      </c>
      <c r="B8" s="72"/>
      <c r="C8" s="72"/>
      <c r="D8" s="72"/>
      <c r="E8" s="72"/>
    </row>
    <row r="9" spans="1:5" ht="7.5" customHeight="1" x14ac:dyDescent="0.25">
      <c r="A9" s="69"/>
      <c r="B9" s="69"/>
      <c r="C9" s="69"/>
      <c r="D9" s="69"/>
      <c r="E9" s="69"/>
    </row>
    <row r="10" spans="1:5" x14ac:dyDescent="0.25">
      <c r="A10" s="65" t="s">
        <v>45</v>
      </c>
      <c r="B10" s="65"/>
      <c r="C10" s="65"/>
      <c r="D10" s="65"/>
      <c r="E10" s="65"/>
    </row>
    <row r="11" spans="1:5" ht="22.5" customHeight="1" x14ac:dyDescent="0.25">
      <c r="A11" s="70" t="s">
        <v>16</v>
      </c>
      <c r="B11" s="71"/>
      <c r="C11" s="71"/>
      <c r="D11" s="71"/>
      <c r="E11" s="71"/>
    </row>
    <row r="12" spans="1:5" ht="9" customHeight="1" x14ac:dyDescent="0.25">
      <c r="A12" s="69"/>
      <c r="B12" s="69"/>
      <c r="C12" s="69"/>
      <c r="D12" s="69"/>
      <c r="E12" s="69"/>
    </row>
    <row r="13" spans="1:5" ht="30.75" customHeight="1" x14ac:dyDescent="0.25">
      <c r="A13" s="65" t="s">
        <v>46</v>
      </c>
      <c r="B13" s="65"/>
      <c r="C13" s="65"/>
      <c r="D13" s="65"/>
      <c r="E13" s="65"/>
    </row>
    <row r="14" spans="1:5" x14ac:dyDescent="0.25">
      <c r="A14" s="72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65" t="s">
        <v>39</v>
      </c>
      <c r="B16" s="65"/>
      <c r="C16" s="65"/>
      <c r="D16" s="65"/>
      <c r="E16" s="65"/>
    </row>
    <row r="17" spans="1:7" ht="11.25" customHeight="1" x14ac:dyDescent="0.25">
      <c r="A17" s="72" t="s">
        <v>2</v>
      </c>
      <c r="B17" s="69"/>
      <c r="C17" s="69"/>
      <c r="D17" s="69"/>
      <c r="E17" s="6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5" t="s">
        <v>40</v>
      </c>
      <c r="B19" s="65"/>
      <c r="C19" s="65"/>
      <c r="D19" s="65"/>
      <c r="E19" s="65"/>
    </row>
    <row r="20" spans="1:7" ht="10.5" customHeight="1" x14ac:dyDescent="0.25">
      <c r="A20" s="72" t="s">
        <v>18</v>
      </c>
      <c r="B20" s="69"/>
      <c r="C20" s="69"/>
      <c r="D20" s="69"/>
      <c r="E20" s="69"/>
    </row>
    <row r="21" spans="1:7" x14ac:dyDescent="0.25">
      <c r="A21" s="69"/>
      <c r="B21" s="69"/>
      <c r="C21" s="69"/>
      <c r="D21" s="69"/>
      <c r="E21" s="69"/>
    </row>
    <row r="22" spans="1:7" ht="30.75" customHeight="1" x14ac:dyDescent="0.25">
      <c r="A22" s="65" t="s">
        <v>19</v>
      </c>
      <c r="B22" s="65"/>
      <c r="C22" s="65"/>
      <c r="D22" s="65"/>
      <c r="E22" s="65"/>
    </row>
    <row r="23" spans="1:7" x14ac:dyDescent="0.25">
      <c r="A23" s="69"/>
      <c r="B23" s="69"/>
      <c r="C23" s="69"/>
      <c r="D23" s="69"/>
      <c r="E23" s="69"/>
    </row>
    <row r="24" spans="1:7" ht="63.75" customHeight="1" x14ac:dyDescent="0.25">
      <c r="A24" s="65" t="s">
        <v>47</v>
      </c>
      <c r="B24" s="65"/>
      <c r="C24" s="65"/>
      <c r="D24" s="65"/>
      <c r="E24" s="65"/>
    </row>
    <row r="25" spans="1:7" ht="33.75" customHeight="1" x14ac:dyDescent="0.25">
      <c r="A25" s="68" t="s">
        <v>48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1053.8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6133.116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7113.15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6354.4139999999989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4742.0999999999995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1928.454</v>
      </c>
    </row>
    <row r="33" spans="1:5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474.21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0.49</v>
      </c>
      <c r="E34" s="10">
        <f>D34*F26*G26</f>
        <v>1549.0859999999998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0.04</v>
      </c>
      <c r="E35" s="10">
        <f>D35*F26*G26</f>
        <v>126.456</v>
      </c>
    </row>
    <row r="36" spans="1:5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>
        <v>4320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0.63</v>
      </c>
      <c r="E38" s="10">
        <f>D38*F26*G26</f>
        <v>1991.682</v>
      </c>
    </row>
    <row r="39" spans="1:5" ht="15.75" thickBot="1" x14ac:dyDescent="0.3">
      <c r="A39" s="18" t="s">
        <v>38</v>
      </c>
      <c r="B39" s="19" t="s">
        <v>41</v>
      </c>
      <c r="C39" s="20" t="s">
        <v>5</v>
      </c>
      <c r="D39" s="20">
        <v>3.3</v>
      </c>
      <c r="E39" s="21">
        <f>D39*F26*G26</f>
        <v>10432.619999999999</v>
      </c>
    </row>
    <row r="40" spans="1:5" ht="15.75" thickBot="1" x14ac:dyDescent="0.3">
      <c r="A40" s="22" t="s">
        <v>49</v>
      </c>
      <c r="B40" s="23" t="s">
        <v>50</v>
      </c>
      <c r="C40" s="24" t="s">
        <v>51</v>
      </c>
      <c r="D40" s="24"/>
      <c r="E40" s="25">
        <v>96</v>
      </c>
    </row>
    <row r="41" spans="1:5" ht="30" x14ac:dyDescent="0.25">
      <c r="A41" s="26" t="s">
        <v>52</v>
      </c>
      <c r="B41" s="15" t="s">
        <v>53</v>
      </c>
      <c r="C41" s="16" t="s">
        <v>54</v>
      </c>
      <c r="D41" s="16">
        <v>15.8</v>
      </c>
      <c r="E41" s="17">
        <f>D41*118.42</f>
        <v>1871.0360000000001</v>
      </c>
    </row>
    <row r="42" spans="1:5" x14ac:dyDescent="0.25">
      <c r="A42" s="14"/>
      <c r="B42" s="15"/>
      <c r="C42" s="16"/>
      <c r="D42" s="16"/>
      <c r="E42" s="17"/>
    </row>
    <row r="43" spans="1:5" s="31" customFormat="1" ht="14.25" x14ac:dyDescent="0.2">
      <c r="A43" s="27" t="s">
        <v>55</v>
      </c>
      <c r="B43" s="28"/>
      <c r="C43" s="29"/>
      <c r="D43" s="29"/>
      <c r="E43" s="30">
        <f>SUM(E28:E42)</f>
        <v>47132.324000000001</v>
      </c>
    </row>
    <row r="45" spans="1:5" ht="42.75" customHeight="1" x14ac:dyDescent="0.25">
      <c r="A45" s="65" t="s">
        <v>58</v>
      </c>
      <c r="B45" s="65"/>
      <c r="C45" s="65"/>
      <c r="D45" s="65"/>
      <c r="E45" s="65"/>
    </row>
    <row r="46" spans="1:5" ht="30" customHeight="1" x14ac:dyDescent="0.25">
      <c r="A46" s="65" t="s">
        <v>23</v>
      </c>
      <c r="B46" s="65"/>
      <c r="C46" s="65"/>
      <c r="D46" s="65"/>
      <c r="E46" s="65"/>
    </row>
    <row r="47" spans="1:5" x14ac:dyDescent="0.25">
      <c r="A47" s="65" t="s">
        <v>22</v>
      </c>
      <c r="B47" s="65"/>
      <c r="C47" s="65"/>
      <c r="D47" s="65"/>
      <c r="E47" s="65"/>
    </row>
    <row r="48" spans="1:5" ht="31.5" customHeight="1" x14ac:dyDescent="0.25">
      <c r="A48" s="65" t="s">
        <v>59</v>
      </c>
      <c r="B48" s="65"/>
      <c r="C48" s="65"/>
      <c r="D48" s="65"/>
      <c r="E48" s="65"/>
    </row>
    <row r="49" spans="1:5" x14ac:dyDescent="0.25">
      <c r="A49" s="65" t="s">
        <v>20</v>
      </c>
      <c r="B49" s="65"/>
      <c r="C49" s="65"/>
      <c r="D49" s="65"/>
      <c r="E49" s="65"/>
    </row>
    <row r="50" spans="1:5" x14ac:dyDescent="0.25">
      <c r="A50" s="66" t="s">
        <v>6</v>
      </c>
      <c r="B50" s="66"/>
      <c r="C50" s="66"/>
      <c r="D50" s="66"/>
      <c r="E50" s="66"/>
    </row>
    <row r="51" spans="1:5" x14ac:dyDescent="0.25">
      <c r="A51" s="65" t="s">
        <v>20</v>
      </c>
      <c r="B51" s="65"/>
      <c r="C51" s="65"/>
      <c r="D51" s="65"/>
      <c r="E51" s="65"/>
    </row>
    <row r="52" spans="1:5" x14ac:dyDescent="0.25">
      <c r="A52" s="67" t="s">
        <v>56</v>
      </c>
      <c r="B52" s="67"/>
      <c r="C52" s="67"/>
      <c r="D52" s="67"/>
      <c r="E52" s="67"/>
    </row>
    <row r="53" spans="1:5" ht="11.25" customHeight="1" x14ac:dyDescent="0.25">
      <c r="B53" s="64" t="s">
        <v>21</v>
      </c>
      <c r="C53" s="64"/>
      <c r="D53" s="64"/>
      <c r="E53" s="8" t="s">
        <v>7</v>
      </c>
    </row>
    <row r="54" spans="1:5" x14ac:dyDescent="0.25">
      <c r="A54" s="6"/>
      <c r="B54" s="6"/>
      <c r="C54" s="6"/>
      <c r="D54" s="6"/>
      <c r="E54" s="6"/>
    </row>
    <row r="55" spans="1:5" x14ac:dyDescent="0.25">
      <c r="A55" s="67" t="s">
        <v>57</v>
      </c>
      <c r="B55" s="67"/>
      <c r="C55" s="67"/>
      <c r="D55" s="67"/>
      <c r="E55" s="67"/>
    </row>
    <row r="56" spans="1:5" ht="11.25" customHeight="1" x14ac:dyDescent="0.25">
      <c r="B56" s="64" t="s">
        <v>21</v>
      </c>
      <c r="C56" s="64"/>
      <c r="D56" s="64"/>
      <c r="E56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5:E45"/>
    <mergeCell ref="A46:E46"/>
    <mergeCell ref="B53:D53"/>
    <mergeCell ref="B56:D56"/>
    <mergeCell ref="A47:E47"/>
    <mergeCell ref="A48:E48"/>
    <mergeCell ref="A49:E49"/>
    <mergeCell ref="A50:E50"/>
    <mergeCell ref="A51:E51"/>
    <mergeCell ref="A52:E52"/>
    <mergeCell ref="A55:E5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50" zoomScaleNormal="100" zoomScaleSheetLayoutView="100" workbookViewId="0">
      <selection activeCell="G41" sqref="G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1.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7" t="s">
        <v>60</v>
      </c>
      <c r="E4" s="77"/>
    </row>
    <row r="5" spans="1:5" x14ac:dyDescent="0.25">
      <c r="A5" s="32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44</v>
      </c>
      <c r="B7" s="76"/>
      <c r="C7" s="76"/>
      <c r="D7" s="76"/>
      <c r="E7" s="76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9"/>
      <c r="B9" s="69"/>
      <c r="C9" s="69"/>
      <c r="D9" s="69"/>
      <c r="E9" s="69"/>
    </row>
    <row r="10" spans="1:5" x14ac:dyDescent="0.25">
      <c r="A10" s="65" t="s">
        <v>45</v>
      </c>
      <c r="B10" s="65"/>
      <c r="C10" s="65"/>
      <c r="D10" s="65"/>
      <c r="E10" s="65"/>
    </row>
    <row r="11" spans="1:5" ht="27.75" customHeight="1" x14ac:dyDescent="0.25">
      <c r="A11" s="70" t="s">
        <v>16</v>
      </c>
      <c r="B11" s="71"/>
      <c r="C11" s="71"/>
      <c r="D11" s="71"/>
      <c r="E11" s="71"/>
    </row>
    <row r="12" spans="1:5" x14ac:dyDescent="0.25">
      <c r="A12" s="69"/>
      <c r="B12" s="69"/>
      <c r="C12" s="69"/>
      <c r="D12" s="69"/>
      <c r="E12" s="69"/>
    </row>
    <row r="13" spans="1:5" x14ac:dyDescent="0.25">
      <c r="A13" s="65" t="s">
        <v>46</v>
      </c>
      <c r="B13" s="65"/>
      <c r="C13" s="65"/>
      <c r="D13" s="65"/>
      <c r="E13" s="65"/>
    </row>
    <row r="14" spans="1:5" x14ac:dyDescent="0.25">
      <c r="A14" s="72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65" t="s">
        <v>39</v>
      </c>
      <c r="B16" s="65"/>
      <c r="C16" s="65"/>
      <c r="D16" s="65"/>
      <c r="E16" s="65"/>
    </row>
    <row r="17" spans="1:8" ht="11.25" customHeight="1" x14ac:dyDescent="0.25">
      <c r="A17" s="72" t="s">
        <v>2</v>
      </c>
      <c r="B17" s="69"/>
      <c r="C17" s="69"/>
      <c r="D17" s="69"/>
      <c r="E17" s="69"/>
    </row>
    <row r="18" spans="1:8" ht="11.25" customHeight="1" x14ac:dyDescent="0.25">
      <c r="A18" s="33"/>
      <c r="B18" s="32"/>
      <c r="C18" s="32"/>
      <c r="D18" s="32"/>
      <c r="E18" s="32"/>
    </row>
    <row r="19" spans="1:8" x14ac:dyDescent="0.25">
      <c r="A19" s="65" t="s">
        <v>40</v>
      </c>
      <c r="B19" s="65"/>
      <c r="C19" s="65"/>
      <c r="D19" s="65"/>
      <c r="E19" s="65"/>
    </row>
    <row r="20" spans="1:8" ht="10.5" customHeight="1" x14ac:dyDescent="0.25">
      <c r="A20" s="72" t="s">
        <v>18</v>
      </c>
      <c r="B20" s="69"/>
      <c r="C20" s="69"/>
      <c r="D20" s="69"/>
      <c r="E20" s="69"/>
    </row>
    <row r="21" spans="1:8" x14ac:dyDescent="0.25">
      <c r="A21" s="69"/>
      <c r="B21" s="69"/>
      <c r="C21" s="69"/>
      <c r="D21" s="69"/>
      <c r="E21" s="69"/>
    </row>
    <row r="22" spans="1:8" ht="30.75" customHeight="1" x14ac:dyDescent="0.25">
      <c r="A22" s="65" t="s">
        <v>19</v>
      </c>
      <c r="B22" s="65"/>
      <c r="C22" s="65"/>
      <c r="D22" s="65"/>
      <c r="E22" s="65"/>
    </row>
    <row r="23" spans="1:8" x14ac:dyDescent="0.25">
      <c r="A23" s="69"/>
      <c r="B23" s="69"/>
      <c r="C23" s="69"/>
      <c r="D23" s="69"/>
      <c r="E23" s="69"/>
    </row>
    <row r="24" spans="1:8" ht="63.75" customHeight="1" x14ac:dyDescent="0.25">
      <c r="A24" s="65" t="s">
        <v>47</v>
      </c>
      <c r="B24" s="65"/>
      <c r="C24" s="65"/>
      <c r="D24" s="65"/>
      <c r="E24" s="65"/>
    </row>
    <row r="25" spans="1:8" ht="33.75" customHeight="1" x14ac:dyDescent="0.25">
      <c r="A25" s="68" t="s">
        <v>48</v>
      </c>
      <c r="B25" s="68"/>
      <c r="C25" s="68"/>
      <c r="D25" s="68"/>
      <c r="E25" s="68"/>
    </row>
    <row r="26" spans="1:8" x14ac:dyDescent="0.25">
      <c r="A26" s="68"/>
      <c r="B26" s="68"/>
      <c r="C26" s="68"/>
      <c r="D26" s="68"/>
      <c r="E26" s="68"/>
      <c r="F26" s="2">
        <v>1053.8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4868.5559999999996</v>
      </c>
      <c r="H28" s="38">
        <f>E28+'1 кв.'!E28</f>
        <v>11001.671999999999</v>
      </c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7113.15</v>
      </c>
      <c r="H29" s="38">
        <f>E29+'1 кв.'!E29</f>
        <v>14226.3</v>
      </c>
    </row>
    <row r="30" spans="1:8" ht="38.25" x14ac:dyDescent="0.25">
      <c r="A30" s="9" t="s">
        <v>31</v>
      </c>
      <c r="B30" s="11" t="s">
        <v>70</v>
      </c>
      <c r="C30" s="3" t="s">
        <v>5</v>
      </c>
      <c r="D30" s="3">
        <v>2.0499999999999998</v>
      </c>
      <c r="E30" s="10">
        <f>D30*F26*G26</f>
        <v>6480.869999999999</v>
      </c>
      <c r="H30" s="38">
        <f>E30+'1 кв.'!E30</f>
        <v>12835.283999999998</v>
      </c>
    </row>
    <row r="31" spans="1:8" ht="38.25" x14ac:dyDescent="0.25">
      <c r="A31" s="9" t="s">
        <v>32</v>
      </c>
      <c r="B31" s="11" t="s">
        <v>70</v>
      </c>
      <c r="C31" s="3" t="s">
        <v>5</v>
      </c>
      <c r="D31" s="3">
        <v>1.55</v>
      </c>
      <c r="E31" s="10">
        <f>D31*F26*G26</f>
        <v>4900.17</v>
      </c>
      <c r="H31" s="38">
        <f>E31+'1 кв.'!E31</f>
        <v>9642.27</v>
      </c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1928.454</v>
      </c>
      <c r="H32" s="38">
        <f>E32+'1 кв.'!E32</f>
        <v>3856.9079999999999</v>
      </c>
    </row>
    <row r="33" spans="1:8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474.21</v>
      </c>
      <c r="H33" s="38">
        <f>E33+'1 кв.'!E33</f>
        <v>948.42</v>
      </c>
    </row>
    <row r="34" spans="1:8" ht="60" x14ac:dyDescent="0.25">
      <c r="A34" s="9" t="s">
        <v>28</v>
      </c>
      <c r="B34" s="11" t="s">
        <v>71</v>
      </c>
      <c r="C34" s="3" t="s">
        <v>5</v>
      </c>
      <c r="D34" s="3">
        <v>0.52</v>
      </c>
      <c r="E34" s="10">
        <f>D34*F26*G26</f>
        <v>1643.9279999999999</v>
      </c>
      <c r="H34" s="38">
        <f>E34+'1 кв.'!E34</f>
        <v>3193.0139999999997</v>
      </c>
    </row>
    <row r="35" spans="1:8" ht="38.25" x14ac:dyDescent="0.25">
      <c r="A35" s="9" t="s">
        <v>27</v>
      </c>
      <c r="B35" s="11" t="s">
        <v>70</v>
      </c>
      <c r="C35" s="3" t="s">
        <v>5</v>
      </c>
      <c r="D35" s="3">
        <v>0.04</v>
      </c>
      <c r="E35" s="10">
        <f>D35*F26*G26</f>
        <v>126.456</v>
      </c>
      <c r="H35" s="38">
        <f>E35+'1 кв.'!E35</f>
        <v>252.91200000000001</v>
      </c>
    </row>
    <row r="36" spans="1:8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/>
      <c r="H36" s="38">
        <f>E36+'1 кв.'!E36</f>
        <v>4320</v>
      </c>
    </row>
    <row r="37" spans="1:8" ht="38.25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  <c r="H37" s="38">
        <f>E37+'1 кв.'!E37</f>
        <v>0</v>
      </c>
    </row>
    <row r="38" spans="1:8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8725.4639999999999</v>
      </c>
      <c r="H38" s="38">
        <f>E38+'1 кв.'!E38</f>
        <v>10717.146000000001</v>
      </c>
    </row>
    <row r="39" spans="1:8" ht="15.75" thickBot="1" x14ac:dyDescent="0.3">
      <c r="A39" s="18" t="s">
        <v>61</v>
      </c>
      <c r="B39" s="19" t="s">
        <v>41</v>
      </c>
      <c r="C39" s="20" t="s">
        <v>5</v>
      </c>
      <c r="D39" s="20">
        <v>2.7</v>
      </c>
      <c r="E39" s="21">
        <f>D39*F26*G26</f>
        <v>8535.7800000000007</v>
      </c>
      <c r="H39" s="38">
        <f>E39+'1 кв.'!E39</f>
        <v>18968.400000000001</v>
      </c>
    </row>
    <row r="40" spans="1:8" ht="15.75" thickBot="1" x14ac:dyDescent="0.3">
      <c r="A40" s="22" t="s">
        <v>49</v>
      </c>
      <c r="B40" s="23" t="s">
        <v>62</v>
      </c>
      <c r="C40" s="24" t="s">
        <v>51</v>
      </c>
      <c r="D40" s="24"/>
      <c r="E40" s="25">
        <v>2037.72</v>
      </c>
      <c r="H40" s="38">
        <f>E40+'1 кв.'!E40</f>
        <v>2133.7200000000003</v>
      </c>
    </row>
    <row r="41" spans="1:8" x14ac:dyDescent="0.25">
      <c r="A41" s="9" t="s">
        <v>67</v>
      </c>
      <c r="B41" s="11" t="s">
        <v>64</v>
      </c>
      <c r="C41" s="16" t="s">
        <v>54</v>
      </c>
      <c r="D41" s="3">
        <v>12</v>
      </c>
      <c r="E41" s="17">
        <f>D41*126.7</f>
        <v>1520.4</v>
      </c>
      <c r="H41" s="38">
        <f>E41+E42+E43+E44+'1 кв.'!E41</f>
        <v>4785.1360000000004</v>
      </c>
    </row>
    <row r="42" spans="1:8" x14ac:dyDescent="0.25">
      <c r="A42" s="9" t="s">
        <v>68</v>
      </c>
      <c r="B42" s="11" t="s">
        <v>64</v>
      </c>
      <c r="C42" s="16" t="s">
        <v>54</v>
      </c>
      <c r="D42" s="3">
        <v>3</v>
      </c>
      <c r="E42" s="17">
        <f t="shared" ref="E42:E44" si="0">D42*126.7</f>
        <v>380.1</v>
      </c>
    </row>
    <row r="43" spans="1:8" ht="30" x14ac:dyDescent="0.25">
      <c r="A43" s="9" t="s">
        <v>69</v>
      </c>
      <c r="B43" s="11" t="s">
        <v>65</v>
      </c>
      <c r="C43" s="16" t="s">
        <v>54</v>
      </c>
      <c r="D43" s="3">
        <v>4</v>
      </c>
      <c r="E43" s="17">
        <f t="shared" si="0"/>
        <v>506.8</v>
      </c>
    </row>
    <row r="44" spans="1:8" x14ac:dyDescent="0.25">
      <c r="A44" s="9" t="s">
        <v>63</v>
      </c>
      <c r="B44" s="11" t="s">
        <v>66</v>
      </c>
      <c r="C44" s="16" t="s">
        <v>54</v>
      </c>
      <c r="D44" s="3">
        <v>4</v>
      </c>
      <c r="E44" s="17">
        <f t="shared" si="0"/>
        <v>506.8</v>
      </c>
    </row>
    <row r="45" spans="1:8" x14ac:dyDescent="0.25">
      <c r="A45" s="9"/>
      <c r="B45" s="15"/>
      <c r="C45" s="16"/>
      <c r="D45" s="16"/>
      <c r="E45" s="17"/>
      <c r="H45" s="38">
        <f>SUM(H28:H44)</f>
        <v>96881.182000000001</v>
      </c>
    </row>
    <row r="46" spans="1:8" s="31" customFormat="1" ht="14.25" x14ac:dyDescent="0.2">
      <c r="A46" s="27" t="s">
        <v>55</v>
      </c>
      <c r="B46" s="28"/>
      <c r="C46" s="29"/>
      <c r="D46" s="29"/>
      <c r="E46" s="30">
        <f>SUM(E28:E45)</f>
        <v>49748.858000000007</v>
      </c>
    </row>
    <row r="48" spans="1:8" ht="28.5" customHeight="1" x14ac:dyDescent="0.25">
      <c r="A48" s="65" t="s">
        <v>77</v>
      </c>
      <c r="B48" s="65"/>
      <c r="C48" s="65"/>
      <c r="D48" s="65"/>
      <c r="E48" s="65"/>
    </row>
    <row r="49" spans="1:5" ht="30" customHeight="1" x14ac:dyDescent="0.25">
      <c r="A49" s="65" t="s">
        <v>23</v>
      </c>
      <c r="B49" s="65"/>
      <c r="C49" s="65"/>
      <c r="D49" s="65"/>
      <c r="E49" s="65"/>
    </row>
    <row r="50" spans="1:5" x14ac:dyDescent="0.25">
      <c r="A50" s="65" t="s">
        <v>22</v>
      </c>
      <c r="B50" s="65"/>
      <c r="C50" s="65"/>
      <c r="D50" s="65"/>
      <c r="E50" s="65"/>
    </row>
    <row r="51" spans="1:5" x14ac:dyDescent="0.25">
      <c r="A51" s="65" t="s">
        <v>59</v>
      </c>
      <c r="B51" s="65"/>
      <c r="C51" s="65"/>
      <c r="D51" s="65"/>
      <c r="E51" s="65"/>
    </row>
    <row r="52" spans="1:5" x14ac:dyDescent="0.25">
      <c r="A52" s="65" t="s">
        <v>20</v>
      </c>
      <c r="B52" s="65"/>
      <c r="C52" s="65"/>
      <c r="D52" s="65"/>
      <c r="E52" s="65"/>
    </row>
    <row r="53" spans="1:5" x14ac:dyDescent="0.25">
      <c r="A53" s="66" t="s">
        <v>6</v>
      </c>
      <c r="B53" s="66"/>
      <c r="C53" s="66"/>
      <c r="D53" s="66"/>
      <c r="E53" s="66"/>
    </row>
    <row r="54" spans="1:5" x14ac:dyDescent="0.25">
      <c r="A54" s="65" t="s">
        <v>20</v>
      </c>
      <c r="B54" s="65"/>
      <c r="C54" s="65"/>
      <c r="D54" s="65"/>
      <c r="E54" s="65"/>
    </row>
    <row r="55" spans="1:5" x14ac:dyDescent="0.25">
      <c r="A55" s="67" t="s">
        <v>56</v>
      </c>
      <c r="B55" s="67"/>
      <c r="C55" s="67"/>
      <c r="D55" s="67"/>
      <c r="E55" s="67"/>
    </row>
    <row r="56" spans="1:5" x14ac:dyDescent="0.25">
      <c r="B56" s="64" t="s">
        <v>21</v>
      </c>
      <c r="C56" s="64"/>
      <c r="D56" s="64"/>
      <c r="E56" s="8" t="s">
        <v>7</v>
      </c>
    </row>
    <row r="57" spans="1:5" x14ac:dyDescent="0.25">
      <c r="A57" s="33"/>
      <c r="B57" s="33"/>
      <c r="C57" s="33"/>
      <c r="D57" s="33"/>
      <c r="E57" s="33"/>
    </row>
    <row r="58" spans="1:5" x14ac:dyDescent="0.25">
      <c r="A58" s="67" t="s">
        <v>57</v>
      </c>
      <c r="B58" s="67"/>
      <c r="C58" s="67"/>
      <c r="D58" s="67"/>
      <c r="E58" s="67"/>
    </row>
    <row r="59" spans="1:5" x14ac:dyDescent="0.25">
      <c r="B59" s="64" t="s">
        <v>21</v>
      </c>
      <c r="C59" s="64"/>
      <c r="D59" s="64"/>
      <c r="E59" s="8" t="s">
        <v>7</v>
      </c>
    </row>
    <row r="62" spans="1:5" x14ac:dyDescent="0.25">
      <c r="A62" s="31" t="s">
        <v>72</v>
      </c>
    </row>
    <row r="63" spans="1:5" x14ac:dyDescent="0.25">
      <c r="A63" s="2" t="s">
        <v>73</v>
      </c>
      <c r="B63" s="34">
        <v>15413.02</v>
      </c>
    </row>
    <row r="64" spans="1:5" ht="15.75" x14ac:dyDescent="0.25">
      <c r="A64" s="35" t="s">
        <v>74</v>
      </c>
      <c r="B64" s="36">
        <v>111523.8</v>
      </c>
    </row>
    <row r="65" spans="1:2" x14ac:dyDescent="0.25">
      <c r="A65" s="2" t="s">
        <v>75</v>
      </c>
      <c r="B65" s="36">
        <v>107211.9</v>
      </c>
    </row>
    <row r="66" spans="1:2" x14ac:dyDescent="0.25">
      <c r="A66" s="37" t="s">
        <v>76</v>
      </c>
      <c r="B66" s="34">
        <f>B63+B65-('1 кв.'!E43+'2 кв.'!E46)</f>
        <v>25743.737999999998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E55"/>
    <mergeCell ref="B56:D56"/>
    <mergeCell ref="A58:E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33" zoomScaleNormal="100" zoomScaleSheetLayoutView="100" workbookViewId="0">
      <selection activeCell="A36" sqref="A36:XFD3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3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3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7" t="s">
        <v>78</v>
      </c>
      <c r="E4" s="77"/>
    </row>
    <row r="5" spans="1:5" x14ac:dyDescent="0.25">
      <c r="A5" s="39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44</v>
      </c>
      <c r="B7" s="76"/>
      <c r="C7" s="76"/>
      <c r="D7" s="76"/>
      <c r="E7" s="76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9"/>
      <c r="B9" s="69"/>
      <c r="C9" s="69"/>
      <c r="D9" s="69"/>
      <c r="E9" s="69"/>
    </row>
    <row r="10" spans="1:5" x14ac:dyDescent="0.25">
      <c r="A10" s="65" t="s">
        <v>45</v>
      </c>
      <c r="B10" s="65"/>
      <c r="C10" s="65"/>
      <c r="D10" s="65"/>
      <c r="E10" s="65"/>
    </row>
    <row r="11" spans="1:5" ht="28.5" customHeight="1" x14ac:dyDescent="0.25">
      <c r="A11" s="70" t="s">
        <v>16</v>
      </c>
      <c r="B11" s="71"/>
      <c r="C11" s="71"/>
      <c r="D11" s="71"/>
      <c r="E11" s="71"/>
    </row>
    <row r="12" spans="1:5" x14ac:dyDescent="0.25">
      <c r="A12" s="69"/>
      <c r="B12" s="69"/>
      <c r="C12" s="69"/>
      <c r="D12" s="69"/>
      <c r="E12" s="69"/>
    </row>
    <row r="13" spans="1:5" ht="30.75" customHeight="1" x14ac:dyDescent="0.25">
      <c r="A13" s="65" t="s">
        <v>46</v>
      </c>
      <c r="B13" s="65"/>
      <c r="C13" s="65"/>
      <c r="D13" s="65"/>
      <c r="E13" s="65"/>
    </row>
    <row r="14" spans="1:5" x14ac:dyDescent="0.25">
      <c r="A14" s="72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65" t="s">
        <v>39</v>
      </c>
      <c r="B16" s="65"/>
      <c r="C16" s="65"/>
      <c r="D16" s="65"/>
      <c r="E16" s="65"/>
    </row>
    <row r="17" spans="1:8" ht="11.25" customHeight="1" x14ac:dyDescent="0.25">
      <c r="A17" s="72" t="s">
        <v>2</v>
      </c>
      <c r="B17" s="69"/>
      <c r="C17" s="69"/>
      <c r="D17" s="69"/>
      <c r="E17" s="69"/>
    </row>
    <row r="18" spans="1:8" ht="11.25" customHeight="1" x14ac:dyDescent="0.25">
      <c r="A18" s="40"/>
      <c r="B18" s="39"/>
      <c r="C18" s="39"/>
      <c r="D18" s="39"/>
      <c r="E18" s="39"/>
    </row>
    <row r="19" spans="1:8" x14ac:dyDescent="0.25">
      <c r="A19" s="65" t="s">
        <v>40</v>
      </c>
      <c r="B19" s="65"/>
      <c r="C19" s="65"/>
      <c r="D19" s="65"/>
      <c r="E19" s="65"/>
    </row>
    <row r="20" spans="1:8" ht="10.5" customHeight="1" x14ac:dyDescent="0.25">
      <c r="A20" s="72" t="s">
        <v>18</v>
      </c>
      <c r="B20" s="69"/>
      <c r="C20" s="69"/>
      <c r="D20" s="69"/>
      <c r="E20" s="69"/>
    </row>
    <row r="21" spans="1:8" x14ac:dyDescent="0.25">
      <c r="A21" s="69"/>
      <c r="B21" s="69"/>
      <c r="C21" s="69"/>
      <c r="D21" s="69"/>
      <c r="E21" s="69"/>
    </row>
    <row r="22" spans="1:8" ht="30.75" customHeight="1" x14ac:dyDescent="0.25">
      <c r="A22" s="65" t="s">
        <v>19</v>
      </c>
      <c r="B22" s="65"/>
      <c r="C22" s="65"/>
      <c r="D22" s="65"/>
      <c r="E22" s="65"/>
    </row>
    <row r="23" spans="1:8" x14ac:dyDescent="0.25">
      <c r="A23" s="69"/>
      <c r="B23" s="69"/>
      <c r="C23" s="69"/>
      <c r="D23" s="69"/>
      <c r="E23" s="69"/>
    </row>
    <row r="24" spans="1:8" ht="63.75" customHeight="1" x14ac:dyDescent="0.25">
      <c r="A24" s="65" t="s">
        <v>47</v>
      </c>
      <c r="B24" s="65"/>
      <c r="C24" s="65"/>
      <c r="D24" s="65"/>
      <c r="E24" s="65"/>
    </row>
    <row r="25" spans="1:8" ht="33.75" customHeight="1" x14ac:dyDescent="0.25">
      <c r="A25" s="68" t="s">
        <v>48</v>
      </c>
      <c r="B25" s="68"/>
      <c r="C25" s="68"/>
      <c r="D25" s="68"/>
      <c r="E25" s="68"/>
    </row>
    <row r="26" spans="1:8" x14ac:dyDescent="0.25">
      <c r="A26" s="68"/>
      <c r="B26" s="68"/>
      <c r="C26" s="68"/>
      <c r="D26" s="68"/>
      <c r="E26" s="68"/>
      <c r="F26" s="2">
        <v>1054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4869.4800000000005</v>
      </c>
      <c r="H28" s="38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7399.079999999999</v>
      </c>
      <c r="H29" s="38"/>
    </row>
    <row r="30" spans="1:8" ht="38.25" x14ac:dyDescent="0.25">
      <c r="A30" s="9" t="s">
        <v>31</v>
      </c>
      <c r="B30" s="11" t="s">
        <v>70</v>
      </c>
      <c r="C30" s="3" t="s">
        <v>5</v>
      </c>
      <c r="D30" s="3">
        <v>2.0499999999999998</v>
      </c>
      <c r="E30" s="10">
        <f>D30*F26*G26</f>
        <v>6482.0999999999995</v>
      </c>
      <c r="H30" s="38"/>
    </row>
    <row r="31" spans="1:8" ht="38.25" x14ac:dyDescent="0.25">
      <c r="A31" s="9" t="s">
        <v>32</v>
      </c>
      <c r="B31" s="11" t="s">
        <v>70</v>
      </c>
      <c r="C31" s="3" t="s">
        <v>5</v>
      </c>
      <c r="D31" s="3">
        <v>1.55</v>
      </c>
      <c r="E31" s="10">
        <f>D31*F26*G26</f>
        <v>4901.1000000000004</v>
      </c>
      <c r="H31" s="38"/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1928.8199999999997</v>
      </c>
      <c r="H32" s="38"/>
    </row>
    <row r="33" spans="1:8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474.29999999999995</v>
      </c>
      <c r="H33" s="38"/>
    </row>
    <row r="34" spans="1:8" ht="60" x14ac:dyDescent="0.25">
      <c r="A34" s="9" t="s">
        <v>28</v>
      </c>
      <c r="B34" s="11" t="s">
        <v>71</v>
      </c>
      <c r="C34" s="3" t="s">
        <v>5</v>
      </c>
      <c r="D34" s="3">
        <v>0.52</v>
      </c>
      <c r="E34" s="10">
        <f>D34*F26*G26</f>
        <v>1644.2400000000002</v>
      </c>
      <c r="H34" s="38"/>
    </row>
    <row r="35" spans="1:8" ht="38.25" x14ac:dyDescent="0.25">
      <c r="A35" s="9" t="s">
        <v>27</v>
      </c>
      <c r="B35" s="11" t="s">
        <v>70</v>
      </c>
      <c r="C35" s="3" t="s">
        <v>5</v>
      </c>
      <c r="D35" s="3">
        <v>0.04</v>
      </c>
      <c r="E35" s="10">
        <f>D35*F26*G26</f>
        <v>126.48000000000002</v>
      </c>
      <c r="H35" s="38"/>
    </row>
    <row r="36" spans="1:8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>
        <v>0</v>
      </c>
      <c r="H36" s="38"/>
    </row>
    <row r="37" spans="1:8" ht="38.25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  <c r="H37" s="38"/>
    </row>
    <row r="38" spans="1:8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8727.119999999999</v>
      </c>
      <c r="H38" s="38"/>
    </row>
    <row r="39" spans="1:8" ht="15.75" thickBot="1" x14ac:dyDescent="0.3">
      <c r="A39" s="18" t="s">
        <v>61</v>
      </c>
      <c r="B39" s="19" t="s">
        <v>41</v>
      </c>
      <c r="C39" s="20" t="s">
        <v>5</v>
      </c>
      <c r="D39" s="20">
        <v>2.7</v>
      </c>
      <c r="E39" s="21">
        <f>D39*F26*G26</f>
        <v>8537.4000000000015</v>
      </c>
      <c r="H39" s="38"/>
    </row>
    <row r="40" spans="1:8" ht="15.75" thickBot="1" x14ac:dyDescent="0.3">
      <c r="A40" s="22" t="s">
        <v>49</v>
      </c>
      <c r="B40" s="23" t="s">
        <v>79</v>
      </c>
      <c r="C40" s="24" t="s">
        <v>51</v>
      </c>
      <c r="D40" s="24"/>
      <c r="E40" s="25">
        <v>155.31</v>
      </c>
      <c r="H40" s="38"/>
    </row>
    <row r="41" spans="1:8" ht="30" x14ac:dyDescent="0.25">
      <c r="A41" s="9" t="s">
        <v>80</v>
      </c>
      <c r="B41" s="11" t="s">
        <v>81</v>
      </c>
      <c r="C41" s="16" t="s">
        <v>54</v>
      </c>
      <c r="D41" s="3">
        <v>2</v>
      </c>
      <c r="E41" s="17">
        <f>D41*126.7</f>
        <v>253.4</v>
      </c>
      <c r="H41" s="38"/>
    </row>
    <row r="42" spans="1:8" x14ac:dyDescent="0.25">
      <c r="A42" s="9"/>
      <c r="B42" s="15"/>
      <c r="C42" s="16"/>
      <c r="D42" s="16"/>
      <c r="E42" s="17"/>
      <c r="H42" s="38"/>
    </row>
    <row r="43" spans="1:8" s="31" customFormat="1" ht="14.25" x14ac:dyDescent="0.2">
      <c r="A43" s="27" t="s">
        <v>55</v>
      </c>
      <c r="B43" s="28"/>
      <c r="C43" s="29"/>
      <c r="D43" s="29"/>
      <c r="E43" s="30">
        <f>SUM(E28:E42)</f>
        <v>45498.83</v>
      </c>
    </row>
    <row r="45" spans="1:8" ht="28.5" customHeight="1" x14ac:dyDescent="0.25">
      <c r="A45" s="65" t="s">
        <v>82</v>
      </c>
      <c r="B45" s="65"/>
      <c r="C45" s="65"/>
      <c r="D45" s="65"/>
      <c r="E45" s="65"/>
    </row>
    <row r="46" spans="1:8" ht="30" customHeight="1" x14ac:dyDescent="0.25">
      <c r="A46" s="65" t="s">
        <v>23</v>
      </c>
      <c r="B46" s="65"/>
      <c r="C46" s="65"/>
      <c r="D46" s="65"/>
      <c r="E46" s="65"/>
    </row>
    <row r="47" spans="1:8" x14ac:dyDescent="0.25">
      <c r="A47" s="65" t="s">
        <v>22</v>
      </c>
      <c r="B47" s="65"/>
      <c r="C47" s="65"/>
      <c r="D47" s="65"/>
      <c r="E47" s="65"/>
    </row>
    <row r="48" spans="1:8" ht="28.5" customHeight="1" x14ac:dyDescent="0.25">
      <c r="A48" s="65" t="s">
        <v>59</v>
      </c>
      <c r="B48" s="65"/>
      <c r="C48" s="65"/>
      <c r="D48" s="65"/>
      <c r="E48" s="65"/>
    </row>
    <row r="49" spans="1:5" x14ac:dyDescent="0.25">
      <c r="A49" s="65" t="s">
        <v>20</v>
      </c>
      <c r="B49" s="65"/>
      <c r="C49" s="65"/>
      <c r="D49" s="65"/>
      <c r="E49" s="65"/>
    </row>
    <row r="50" spans="1:5" x14ac:dyDescent="0.25">
      <c r="A50" s="66" t="s">
        <v>6</v>
      </c>
      <c r="B50" s="66"/>
      <c r="C50" s="66"/>
      <c r="D50" s="66"/>
      <c r="E50" s="66"/>
    </row>
    <row r="51" spans="1:5" x14ac:dyDescent="0.25">
      <c r="A51" s="65" t="s">
        <v>20</v>
      </c>
      <c r="B51" s="65"/>
      <c r="C51" s="65"/>
      <c r="D51" s="65"/>
      <c r="E51" s="65"/>
    </row>
    <row r="52" spans="1:5" x14ac:dyDescent="0.25">
      <c r="A52" s="67" t="s">
        <v>56</v>
      </c>
      <c r="B52" s="67"/>
      <c r="C52" s="67"/>
      <c r="D52" s="67"/>
      <c r="E52" s="67"/>
    </row>
    <row r="53" spans="1:5" x14ac:dyDescent="0.25">
      <c r="B53" s="64" t="s">
        <v>21</v>
      </c>
      <c r="C53" s="64"/>
      <c r="D53" s="64"/>
      <c r="E53" s="8" t="s">
        <v>7</v>
      </c>
    </row>
    <row r="54" spans="1:5" x14ac:dyDescent="0.25">
      <c r="A54" s="40"/>
      <c r="B54" s="40"/>
      <c r="C54" s="40"/>
      <c r="D54" s="40"/>
      <c r="E54" s="40"/>
    </row>
    <row r="55" spans="1:5" x14ac:dyDescent="0.25">
      <c r="A55" s="67" t="s">
        <v>57</v>
      </c>
      <c r="B55" s="67"/>
      <c r="C55" s="67"/>
      <c r="D55" s="67"/>
      <c r="E55" s="67"/>
    </row>
    <row r="56" spans="1:5" x14ac:dyDescent="0.25">
      <c r="B56" s="64" t="s">
        <v>21</v>
      </c>
      <c r="C56" s="64"/>
      <c r="D56" s="64"/>
      <c r="E56" s="8" t="s">
        <v>7</v>
      </c>
    </row>
    <row r="59" spans="1:5" x14ac:dyDescent="0.25">
      <c r="A59" s="31" t="s">
        <v>72</v>
      </c>
    </row>
    <row r="60" spans="1:5" x14ac:dyDescent="0.25">
      <c r="A60" s="2" t="s">
        <v>73</v>
      </c>
      <c r="B60" s="34">
        <v>15413.02</v>
      </c>
    </row>
    <row r="61" spans="1:5" ht="15.75" x14ac:dyDescent="0.25">
      <c r="A61" s="35" t="s">
        <v>74</v>
      </c>
      <c r="B61" s="36">
        <v>168724.5</v>
      </c>
    </row>
    <row r="62" spans="1:5" x14ac:dyDescent="0.25">
      <c r="A62" s="2" t="s">
        <v>75</v>
      </c>
      <c r="B62" s="36">
        <v>170846.22</v>
      </c>
    </row>
    <row r="63" spans="1:5" x14ac:dyDescent="0.25">
      <c r="A63" s="37" t="s">
        <v>76</v>
      </c>
      <c r="B63" s="34">
        <f>B60+B62-('1 кв.'!E43+'2 кв.'!E46+E43)</f>
        <v>43879.228000000003</v>
      </c>
    </row>
    <row r="65" spans="2:2" x14ac:dyDescent="0.25">
      <c r="B65" s="38">
        <f>B60+B62-('1 кв.'!E43+'2 кв.'!E46+'3 кв.'!E43)</f>
        <v>43879.228000000003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2:E52"/>
    <mergeCell ref="B53:D53"/>
    <mergeCell ref="A55:E55"/>
    <mergeCell ref="B56:D56"/>
    <mergeCell ref="A46:E46"/>
    <mergeCell ref="A47:E47"/>
    <mergeCell ref="A48:E48"/>
    <mergeCell ref="A49:E49"/>
    <mergeCell ref="A50:E50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7" zoomScaleNormal="100" zoomScaleSheetLayoutView="100" workbookViewId="0">
      <selection activeCell="A25" sqref="A25: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bestFit="1" customWidth="1"/>
    <col min="9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0.7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7" t="s">
        <v>83</v>
      </c>
      <c r="E4" s="77"/>
    </row>
    <row r="5" spans="1:5" x14ac:dyDescent="0.25">
      <c r="A5" s="41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44</v>
      </c>
      <c r="B7" s="76"/>
      <c r="C7" s="76"/>
      <c r="D7" s="76"/>
      <c r="E7" s="76"/>
    </row>
    <row r="8" spans="1:5" x14ac:dyDescent="0.25">
      <c r="A8" s="72" t="s">
        <v>1</v>
      </c>
      <c r="B8" s="72"/>
      <c r="C8" s="72"/>
      <c r="D8" s="72"/>
      <c r="E8" s="72"/>
    </row>
    <row r="9" spans="1:5" x14ac:dyDescent="0.25">
      <c r="A9" s="69"/>
      <c r="B9" s="69"/>
      <c r="C9" s="69"/>
      <c r="D9" s="69"/>
      <c r="E9" s="69"/>
    </row>
    <row r="10" spans="1:5" x14ac:dyDescent="0.25">
      <c r="A10" s="65" t="s">
        <v>45</v>
      </c>
      <c r="B10" s="65"/>
      <c r="C10" s="65"/>
      <c r="D10" s="65"/>
      <c r="E10" s="65"/>
    </row>
    <row r="11" spans="1:5" ht="24" customHeight="1" x14ac:dyDescent="0.25">
      <c r="A11" s="70" t="s">
        <v>16</v>
      </c>
      <c r="B11" s="71"/>
      <c r="C11" s="71"/>
      <c r="D11" s="71"/>
      <c r="E11" s="71"/>
    </row>
    <row r="12" spans="1:5" x14ac:dyDescent="0.25">
      <c r="A12" s="69"/>
      <c r="B12" s="69"/>
      <c r="C12" s="69"/>
      <c r="D12" s="69"/>
      <c r="E12" s="69"/>
    </row>
    <row r="13" spans="1:5" ht="29.25" customHeight="1" x14ac:dyDescent="0.25">
      <c r="A13" s="65" t="s">
        <v>112</v>
      </c>
      <c r="B13" s="65"/>
      <c r="C13" s="65"/>
      <c r="D13" s="65"/>
      <c r="E13" s="65"/>
    </row>
    <row r="14" spans="1:5" x14ac:dyDescent="0.25">
      <c r="A14" s="72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65" t="s">
        <v>39</v>
      </c>
      <c r="B16" s="65"/>
      <c r="C16" s="65"/>
      <c r="D16" s="65"/>
      <c r="E16" s="65"/>
    </row>
    <row r="17" spans="1:8" ht="11.25" customHeight="1" x14ac:dyDescent="0.25">
      <c r="A17" s="72" t="s">
        <v>2</v>
      </c>
      <c r="B17" s="69"/>
      <c r="C17" s="69"/>
      <c r="D17" s="69"/>
      <c r="E17" s="69"/>
    </row>
    <row r="18" spans="1:8" ht="11.25" customHeight="1" x14ac:dyDescent="0.25">
      <c r="A18" s="42"/>
      <c r="B18" s="41"/>
      <c r="C18" s="41"/>
      <c r="D18" s="41"/>
      <c r="E18" s="41"/>
    </row>
    <row r="19" spans="1:8" x14ac:dyDescent="0.25">
      <c r="A19" s="65" t="s">
        <v>40</v>
      </c>
      <c r="B19" s="65"/>
      <c r="C19" s="65"/>
      <c r="D19" s="65"/>
      <c r="E19" s="65"/>
    </row>
    <row r="20" spans="1:8" ht="10.5" customHeight="1" x14ac:dyDescent="0.25">
      <c r="A20" s="72" t="s">
        <v>18</v>
      </c>
      <c r="B20" s="69"/>
      <c r="C20" s="69"/>
      <c r="D20" s="69"/>
      <c r="E20" s="69"/>
    </row>
    <row r="21" spans="1:8" x14ac:dyDescent="0.25">
      <c r="A21" s="69"/>
      <c r="B21" s="69"/>
      <c r="C21" s="69"/>
      <c r="D21" s="69"/>
      <c r="E21" s="69"/>
    </row>
    <row r="22" spans="1:8" ht="30.75" customHeight="1" x14ac:dyDescent="0.25">
      <c r="A22" s="65" t="s">
        <v>19</v>
      </c>
      <c r="B22" s="65"/>
      <c r="C22" s="65"/>
      <c r="D22" s="65"/>
      <c r="E22" s="65"/>
    </row>
    <row r="23" spans="1:8" x14ac:dyDescent="0.25">
      <c r="A23" s="69"/>
      <c r="B23" s="69"/>
      <c r="C23" s="69"/>
      <c r="D23" s="69"/>
      <c r="E23" s="69"/>
    </row>
    <row r="24" spans="1:8" ht="63.75" customHeight="1" x14ac:dyDescent="0.25">
      <c r="A24" s="65" t="s">
        <v>113</v>
      </c>
      <c r="B24" s="65"/>
      <c r="C24" s="65"/>
      <c r="D24" s="65"/>
      <c r="E24" s="65"/>
    </row>
    <row r="25" spans="1:8" ht="33.75" customHeight="1" x14ac:dyDescent="0.25">
      <c r="A25" s="68" t="s">
        <v>48</v>
      </c>
      <c r="B25" s="68"/>
      <c r="C25" s="68"/>
      <c r="D25" s="68"/>
      <c r="E25" s="68"/>
    </row>
    <row r="26" spans="1:8" x14ac:dyDescent="0.25">
      <c r="A26" s="68"/>
      <c r="B26" s="68"/>
      <c r="C26" s="68"/>
      <c r="D26" s="68"/>
      <c r="E26" s="68"/>
      <c r="F26" s="2">
        <v>1054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4869.4800000000005</v>
      </c>
      <c r="H28" s="38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7399.079999999999</v>
      </c>
      <c r="H29" s="38"/>
    </row>
    <row r="30" spans="1:8" ht="38.25" x14ac:dyDescent="0.25">
      <c r="A30" s="9" t="s">
        <v>31</v>
      </c>
      <c r="B30" s="11" t="s">
        <v>70</v>
      </c>
      <c r="C30" s="3" t="s">
        <v>5</v>
      </c>
      <c r="D30" s="3">
        <v>2.0499999999999998</v>
      </c>
      <c r="E30" s="10">
        <f>D30*F26*G26</f>
        <v>6482.0999999999995</v>
      </c>
      <c r="H30" s="38"/>
    </row>
    <row r="31" spans="1:8" ht="38.25" x14ac:dyDescent="0.25">
      <c r="A31" s="9" t="s">
        <v>32</v>
      </c>
      <c r="B31" s="11" t="s">
        <v>70</v>
      </c>
      <c r="C31" s="3" t="s">
        <v>5</v>
      </c>
      <c r="D31" s="3">
        <v>1.55</v>
      </c>
      <c r="E31" s="10">
        <f>D31*F26*G26</f>
        <v>4901.1000000000004</v>
      </c>
      <c r="H31" s="38"/>
    </row>
    <row r="32" spans="1:8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1928.8199999999997</v>
      </c>
      <c r="H32" s="38"/>
    </row>
    <row r="33" spans="1:8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474.29999999999995</v>
      </c>
      <c r="H33" s="38"/>
    </row>
    <row r="34" spans="1:8" ht="60" x14ac:dyDescent="0.25">
      <c r="A34" s="9" t="s">
        <v>28</v>
      </c>
      <c r="B34" s="11" t="s">
        <v>71</v>
      </c>
      <c r="C34" s="3" t="s">
        <v>5</v>
      </c>
      <c r="D34" s="3">
        <v>0.52</v>
      </c>
      <c r="E34" s="10">
        <f>D34*F26*G26</f>
        <v>1644.2400000000002</v>
      </c>
      <c r="H34" s="38"/>
    </row>
    <row r="35" spans="1:8" ht="38.25" x14ac:dyDescent="0.25">
      <c r="A35" s="9" t="s">
        <v>27</v>
      </c>
      <c r="B35" s="11" t="s">
        <v>70</v>
      </c>
      <c r="C35" s="3" t="s">
        <v>5</v>
      </c>
      <c r="D35" s="3">
        <v>0.04</v>
      </c>
      <c r="E35" s="10">
        <f>D35*F26*G26</f>
        <v>126.48000000000002</v>
      </c>
      <c r="H35" s="38"/>
    </row>
    <row r="36" spans="1:8" ht="60" x14ac:dyDescent="0.25">
      <c r="A36" s="9" t="s">
        <v>42</v>
      </c>
      <c r="B36" s="11" t="s">
        <v>35</v>
      </c>
      <c r="C36" s="3" t="s">
        <v>5</v>
      </c>
      <c r="D36" s="3">
        <v>1.1399999999999999</v>
      </c>
      <c r="E36" s="10">
        <v>3600</v>
      </c>
      <c r="H36" s="38"/>
    </row>
    <row r="37" spans="1:8" ht="38.25" x14ac:dyDescent="0.25">
      <c r="A37" s="9" t="s">
        <v>36</v>
      </c>
      <c r="B37" s="11" t="s">
        <v>37</v>
      </c>
      <c r="C37" s="3" t="s">
        <v>5</v>
      </c>
      <c r="D37" s="3">
        <v>0.52</v>
      </c>
      <c r="E37" s="10">
        <v>0</v>
      </c>
      <c r="H37" s="38"/>
    </row>
    <row r="38" spans="1:8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8727.119999999999</v>
      </c>
      <c r="H38" s="38"/>
    </row>
    <row r="39" spans="1:8" ht="15.75" thickBot="1" x14ac:dyDescent="0.3">
      <c r="A39" s="18" t="s">
        <v>61</v>
      </c>
      <c r="B39" s="19" t="s">
        <v>41</v>
      </c>
      <c r="C39" s="20" t="s">
        <v>5</v>
      </c>
      <c r="D39" s="20">
        <v>2.7</v>
      </c>
      <c r="E39" s="21">
        <f>D39*F26*G26</f>
        <v>8537.4000000000015</v>
      </c>
      <c r="H39" s="38"/>
    </row>
    <row r="40" spans="1:8" ht="15.75" thickBot="1" x14ac:dyDescent="0.3">
      <c r="A40" s="22" t="s">
        <v>49</v>
      </c>
      <c r="B40" s="23" t="s">
        <v>84</v>
      </c>
      <c r="C40" s="24" t="s">
        <v>51</v>
      </c>
      <c r="D40" s="24"/>
      <c r="E40" s="25">
        <v>33</v>
      </c>
      <c r="H40" s="38"/>
    </row>
    <row r="41" spans="1:8" x14ac:dyDescent="0.25">
      <c r="A41" s="9" t="s">
        <v>110</v>
      </c>
      <c r="B41" s="11" t="s">
        <v>84</v>
      </c>
      <c r="C41" s="3" t="s">
        <v>51</v>
      </c>
      <c r="D41" s="3"/>
      <c r="E41" s="10">
        <v>18899</v>
      </c>
      <c r="H41" s="38"/>
    </row>
    <row r="42" spans="1:8" ht="30" x14ac:dyDescent="0.25">
      <c r="A42" s="9" t="s">
        <v>85</v>
      </c>
      <c r="B42" s="11" t="s">
        <v>87</v>
      </c>
      <c r="C42" s="16" t="s">
        <v>54</v>
      </c>
      <c r="D42" s="3">
        <v>4</v>
      </c>
      <c r="E42" s="17">
        <f>D42*126.7</f>
        <v>506.8</v>
      </c>
      <c r="H42" s="38"/>
    </row>
    <row r="43" spans="1:8" x14ac:dyDescent="0.25">
      <c r="A43" s="9" t="s">
        <v>86</v>
      </c>
      <c r="B43" s="11" t="s">
        <v>88</v>
      </c>
      <c r="C43" s="16" t="s">
        <v>54</v>
      </c>
      <c r="D43" s="3">
        <v>12</v>
      </c>
      <c r="E43" s="17">
        <f>D43*126.7</f>
        <v>1520.4</v>
      </c>
      <c r="H43" s="38"/>
    </row>
    <row r="44" spans="1:8" x14ac:dyDescent="0.25">
      <c r="A44" s="9"/>
      <c r="B44" s="15"/>
      <c r="C44" s="16"/>
      <c r="D44" s="16"/>
      <c r="E44" s="17"/>
      <c r="H44" s="38"/>
    </row>
    <row r="45" spans="1:8" s="31" customFormat="1" ht="14.25" x14ac:dyDescent="0.2">
      <c r="A45" s="27" t="s">
        <v>55</v>
      </c>
      <c r="B45" s="28"/>
      <c r="C45" s="29"/>
      <c r="D45" s="29"/>
      <c r="E45" s="30">
        <f>SUM(E28:E44)</f>
        <v>69649.319999999992</v>
      </c>
    </row>
    <row r="47" spans="1:8" ht="28.5" customHeight="1" x14ac:dyDescent="0.25">
      <c r="A47" s="65" t="s">
        <v>111</v>
      </c>
      <c r="B47" s="65"/>
      <c r="C47" s="65"/>
      <c r="D47" s="65"/>
      <c r="E47" s="65"/>
    </row>
    <row r="48" spans="1:8" ht="30" customHeight="1" x14ac:dyDescent="0.25">
      <c r="A48" s="65" t="s">
        <v>23</v>
      </c>
      <c r="B48" s="65"/>
      <c r="C48" s="65"/>
      <c r="D48" s="65"/>
      <c r="E48" s="65"/>
    </row>
    <row r="49" spans="1:5" x14ac:dyDescent="0.25">
      <c r="A49" s="65" t="s">
        <v>22</v>
      </c>
      <c r="B49" s="65"/>
      <c r="C49" s="65"/>
      <c r="D49" s="65"/>
      <c r="E49" s="65"/>
    </row>
    <row r="50" spans="1:5" ht="28.5" customHeight="1" x14ac:dyDescent="0.25">
      <c r="A50" s="65" t="s">
        <v>59</v>
      </c>
      <c r="B50" s="65"/>
      <c r="C50" s="65"/>
      <c r="D50" s="65"/>
      <c r="E50" s="65"/>
    </row>
    <row r="51" spans="1:5" x14ac:dyDescent="0.25">
      <c r="A51" s="65" t="s">
        <v>20</v>
      </c>
      <c r="B51" s="65"/>
      <c r="C51" s="65"/>
      <c r="D51" s="65"/>
      <c r="E51" s="65"/>
    </row>
    <row r="52" spans="1:5" x14ac:dyDescent="0.25">
      <c r="A52" s="66" t="s">
        <v>6</v>
      </c>
      <c r="B52" s="66"/>
      <c r="C52" s="66"/>
      <c r="D52" s="66"/>
      <c r="E52" s="66"/>
    </row>
    <row r="53" spans="1:5" x14ac:dyDescent="0.25">
      <c r="A53" s="65" t="s">
        <v>20</v>
      </c>
      <c r="B53" s="65"/>
      <c r="C53" s="65"/>
      <c r="D53" s="65"/>
      <c r="E53" s="65"/>
    </row>
    <row r="54" spans="1:5" x14ac:dyDescent="0.25">
      <c r="A54" s="67" t="s">
        <v>56</v>
      </c>
      <c r="B54" s="67"/>
      <c r="C54" s="67"/>
      <c r="D54" s="67"/>
      <c r="E54" s="67"/>
    </row>
    <row r="55" spans="1:5" x14ac:dyDescent="0.25">
      <c r="B55" s="64" t="s">
        <v>21</v>
      </c>
      <c r="C55" s="64"/>
      <c r="D55" s="64"/>
      <c r="E55" s="8" t="s">
        <v>7</v>
      </c>
    </row>
    <row r="56" spans="1:5" x14ac:dyDescent="0.25">
      <c r="A56" s="42"/>
      <c r="B56" s="42"/>
      <c r="C56" s="42"/>
      <c r="D56" s="42"/>
      <c r="E56" s="42"/>
    </row>
    <row r="57" spans="1:5" x14ac:dyDescent="0.25">
      <c r="A57" s="67" t="s">
        <v>57</v>
      </c>
      <c r="B57" s="67"/>
      <c r="C57" s="67"/>
      <c r="D57" s="67"/>
      <c r="E57" s="67"/>
    </row>
    <row r="58" spans="1:5" x14ac:dyDescent="0.25">
      <c r="B58" s="64" t="s">
        <v>21</v>
      </c>
      <c r="C58" s="64"/>
      <c r="D58" s="64"/>
      <c r="E58" s="8" t="s">
        <v>7</v>
      </c>
    </row>
    <row r="61" spans="1:5" x14ac:dyDescent="0.25">
      <c r="A61" s="31" t="s">
        <v>72</v>
      </c>
    </row>
    <row r="62" spans="1:5" x14ac:dyDescent="0.25">
      <c r="A62" s="2" t="s">
        <v>73</v>
      </c>
      <c r="B62" s="34">
        <v>15413.02</v>
      </c>
    </row>
    <row r="63" spans="1:5" ht="15.75" x14ac:dyDescent="0.25">
      <c r="A63" s="35" t="s">
        <v>74</v>
      </c>
      <c r="B63" s="36">
        <v>225925.2</v>
      </c>
    </row>
    <row r="64" spans="1:5" x14ac:dyDescent="0.25">
      <c r="A64" s="2" t="s">
        <v>75</v>
      </c>
      <c r="B64" s="36">
        <v>225787.46</v>
      </c>
    </row>
    <row r="65" spans="1:2" x14ac:dyDescent="0.25">
      <c r="A65" s="37" t="s">
        <v>76</v>
      </c>
      <c r="B65" s="34">
        <f>B62+B64-('1 кв.'!E43+'2 кв.'!E46+'3 кв.'!E43+'4 кв.'!E45)</f>
        <v>29171.147999999986</v>
      </c>
    </row>
    <row r="67" spans="1:2" x14ac:dyDescent="0.25">
      <c r="B67" s="38"/>
    </row>
  </sheetData>
  <mergeCells count="34">
    <mergeCell ref="A54:E54"/>
    <mergeCell ref="B55:D55"/>
    <mergeCell ref="A57:E57"/>
    <mergeCell ref="B58:D58"/>
    <mergeCell ref="A48:E48"/>
    <mergeCell ref="A49:E49"/>
    <mergeCell ref="A50:E50"/>
    <mergeCell ref="A51:E51"/>
    <mergeCell ref="A52:E52"/>
    <mergeCell ref="A53:E5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topLeftCell="A19" zoomScaleNormal="100" zoomScaleSheetLayoutView="100" workbookViewId="0">
      <selection activeCell="E28" sqref="E28"/>
    </sheetView>
  </sheetViews>
  <sheetFormatPr defaultRowHeight="15" x14ac:dyDescent="0.25"/>
  <cols>
    <col min="1" max="1" width="10.5703125" customWidth="1"/>
    <col min="2" max="2" width="54.28515625" customWidth="1"/>
    <col min="3" max="3" width="14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9" t="s">
        <v>89</v>
      </c>
      <c r="B1" s="79"/>
      <c r="C1" s="79"/>
      <c r="D1" s="43"/>
    </row>
    <row r="2" spans="1:5" ht="15.75" x14ac:dyDescent="0.25">
      <c r="A2" s="80" t="s">
        <v>90</v>
      </c>
      <c r="B2" s="80"/>
      <c r="C2" s="80"/>
      <c r="D2" s="35"/>
    </row>
    <row r="3" spans="1:5" ht="15.75" x14ac:dyDescent="0.25">
      <c r="A3" s="80" t="s">
        <v>91</v>
      </c>
      <c r="B3" s="80"/>
      <c r="C3" s="80"/>
      <c r="D3" s="35"/>
    </row>
    <row r="4" spans="1:5" ht="15.75" x14ac:dyDescent="0.25">
      <c r="A4" s="79" t="s">
        <v>104</v>
      </c>
      <c r="B4" s="79"/>
      <c r="C4" s="79"/>
      <c r="D4" s="43"/>
    </row>
    <row r="5" spans="1:5" ht="15.75" x14ac:dyDescent="0.25">
      <c r="A5" s="81"/>
      <c r="B5" s="81"/>
      <c r="C5" s="81"/>
      <c r="D5" s="1"/>
    </row>
    <row r="6" spans="1:5" ht="15.75" x14ac:dyDescent="0.25">
      <c r="A6" s="35"/>
      <c r="B6" s="2" t="s">
        <v>73</v>
      </c>
      <c r="C6" s="44">
        <f>'4 кв.'!B62</f>
        <v>15413.02</v>
      </c>
      <c r="D6" s="45"/>
    </row>
    <row r="7" spans="1:5" ht="15.75" x14ac:dyDescent="0.25">
      <c r="A7" s="46" t="s">
        <v>92</v>
      </c>
      <c r="B7" s="35" t="s">
        <v>74</v>
      </c>
      <c r="C7" s="47">
        <f>'4 кв.'!B63</f>
        <v>225925.2</v>
      </c>
      <c r="D7" s="48"/>
    </row>
    <row r="8" spans="1:5" ht="15.75" x14ac:dyDescent="0.25">
      <c r="A8" s="12"/>
      <c r="B8" s="2" t="s">
        <v>75</v>
      </c>
      <c r="C8" s="47">
        <f>'4 кв.'!B64</f>
        <v>225787.46</v>
      </c>
      <c r="D8" s="48"/>
    </row>
    <row r="9" spans="1:5" ht="15.75" x14ac:dyDescent="0.25">
      <c r="A9" s="12"/>
      <c r="B9" s="35" t="s">
        <v>93</v>
      </c>
      <c r="C9" s="49">
        <f>SUM(C8:C8)</f>
        <v>225787.46</v>
      </c>
      <c r="D9" s="45"/>
    </row>
    <row r="10" spans="1:5" ht="15.75" x14ac:dyDescent="0.25">
      <c r="A10" s="1"/>
      <c r="B10" s="78"/>
      <c r="C10" s="78"/>
      <c r="D10" s="48"/>
    </row>
    <row r="11" spans="1:5" ht="15.75" x14ac:dyDescent="0.25">
      <c r="A11" s="50" t="s">
        <v>94</v>
      </c>
      <c r="B11" s="51" t="s">
        <v>49</v>
      </c>
      <c r="C11" s="47">
        <f>'1 кв.'!E40+'2 кв.'!E40+'3 кв.'!E40+'4 кв.'!E40</f>
        <v>2322.0300000000002</v>
      </c>
      <c r="D11" s="48"/>
    </row>
    <row r="12" spans="1:5" ht="15.75" x14ac:dyDescent="0.25">
      <c r="A12" s="1"/>
      <c r="B12" s="51" t="s">
        <v>95</v>
      </c>
      <c r="C12" s="47">
        <f>D30+D29</f>
        <v>7065.7359999999999</v>
      </c>
      <c r="D12" s="48"/>
      <c r="E12" s="52"/>
    </row>
    <row r="13" spans="1:5" ht="15.75" x14ac:dyDescent="0.25">
      <c r="B13" s="53" t="s">
        <v>4</v>
      </c>
      <c r="C13" s="47">
        <f>'1 кв.'!E28+'2 кв.'!E28+'3 кв.'!E28+'4 кв.'!E28</f>
        <v>20740.631999999998</v>
      </c>
      <c r="D13" s="48"/>
      <c r="E13" s="52"/>
    </row>
    <row r="14" spans="1:5" ht="15.75" x14ac:dyDescent="0.25">
      <c r="A14" s="50"/>
      <c r="B14" s="53" t="s">
        <v>25</v>
      </c>
      <c r="C14" s="47">
        <f>'1 кв.'!E29+'2 кв.'!E29+'3 кв.'!E29+'4 кв.'!E29</f>
        <v>29024.459999999995</v>
      </c>
      <c r="D14" s="48"/>
      <c r="E14" s="52"/>
    </row>
    <row r="15" spans="1:5" ht="15.75" x14ac:dyDescent="0.25">
      <c r="A15" s="50"/>
      <c r="B15" s="53" t="s">
        <v>96</v>
      </c>
      <c r="C15" s="47">
        <f>'1 кв.'!E30+'2 кв.'!E30+'3 кв.'!E30+'4 кв.'!E30</f>
        <v>25799.483999999997</v>
      </c>
      <c r="D15" s="48"/>
      <c r="E15" s="52"/>
    </row>
    <row r="16" spans="1:5" ht="15.75" x14ac:dyDescent="0.25">
      <c r="A16" s="50"/>
      <c r="B16" s="53" t="s">
        <v>32</v>
      </c>
      <c r="C16" s="47">
        <f>'1 кв.'!E31+'2 кв.'!E31+'3 кв.'!E31+'4 кв.'!E31</f>
        <v>19444.47</v>
      </c>
      <c r="D16" s="48"/>
      <c r="E16" s="52"/>
    </row>
    <row r="17" spans="1:5" ht="15.75" x14ac:dyDescent="0.25">
      <c r="A17" s="50"/>
      <c r="B17" s="53" t="s">
        <v>33</v>
      </c>
      <c r="C17" s="47">
        <f>'1 кв.'!E32+'2 кв.'!E32+'3 кв.'!E32+'4 кв.'!E32</f>
        <v>7714.5479999999989</v>
      </c>
      <c r="D17" s="48"/>
      <c r="E17" s="52"/>
    </row>
    <row r="18" spans="1:5" ht="15.75" x14ac:dyDescent="0.25">
      <c r="A18" s="50"/>
      <c r="B18" s="53" t="s">
        <v>43</v>
      </c>
      <c r="C18" s="47">
        <f>'1 кв.'!E33+'2 кв.'!E33+'3 кв.'!E33+'4 кв.'!E33</f>
        <v>1897.0199999999998</v>
      </c>
      <c r="D18" s="48"/>
      <c r="E18" s="52"/>
    </row>
    <row r="19" spans="1:5" ht="15.75" x14ac:dyDescent="0.25">
      <c r="A19" s="50"/>
      <c r="B19" s="53" t="s">
        <v>97</v>
      </c>
      <c r="C19" s="47">
        <f>'1 кв.'!E34+'2 кв.'!E34+'3 кв.'!E34+'4 кв.'!E34</f>
        <v>6481.4940000000006</v>
      </c>
      <c r="D19" s="48"/>
      <c r="E19" s="52"/>
    </row>
    <row r="20" spans="1:5" ht="15.75" x14ac:dyDescent="0.25">
      <c r="A20" s="50"/>
      <c r="B20" s="53" t="s">
        <v>27</v>
      </c>
      <c r="C20" s="47">
        <f>'1 кв.'!E35+'2 кв.'!E35+'3 кв.'!E35+'4 кв.'!E35</f>
        <v>505.87200000000007</v>
      </c>
      <c r="D20" s="48"/>
      <c r="E20" s="52"/>
    </row>
    <row r="21" spans="1:5" ht="15.75" x14ac:dyDescent="0.25">
      <c r="A21" s="50"/>
      <c r="B21" s="53" t="s">
        <v>98</v>
      </c>
      <c r="C21" s="47">
        <f>'1 кв.'!E36+'2 кв.'!E36+'3 кв.'!E36+'4 кв.'!E36</f>
        <v>7920</v>
      </c>
      <c r="D21" s="48"/>
      <c r="E21" s="52"/>
    </row>
    <row r="22" spans="1:5" ht="15.75" x14ac:dyDescent="0.25">
      <c r="A22" s="50"/>
      <c r="B22" s="53" t="s">
        <v>36</v>
      </c>
      <c r="C22" s="47">
        <f>'1 кв.'!E37+'2 кв.'!E37+'3 кв.'!E37+'4 кв.'!E37</f>
        <v>0</v>
      </c>
      <c r="D22" s="48"/>
      <c r="E22" s="52"/>
    </row>
    <row r="23" spans="1:5" ht="15.75" x14ac:dyDescent="0.25">
      <c r="A23" s="50"/>
      <c r="B23" s="53" t="s">
        <v>29</v>
      </c>
      <c r="C23" s="47">
        <f>'1 кв.'!E38+'2 кв.'!E38+'3 кв.'!E38+'4 кв.'!E38</f>
        <v>28171.385999999999</v>
      </c>
      <c r="D23" s="48"/>
      <c r="E23" s="52"/>
    </row>
    <row r="24" spans="1:5" ht="15.75" x14ac:dyDescent="0.25">
      <c r="A24" s="50"/>
      <c r="B24" s="53" t="s">
        <v>61</v>
      </c>
      <c r="C24" s="47">
        <f>'1 кв.'!E39+'2 кв.'!E39+'3 кв.'!E39+'4 кв.'!E39</f>
        <v>36043.200000000004</v>
      </c>
      <c r="D24" s="48"/>
      <c r="E24" s="52"/>
    </row>
    <row r="25" spans="1:5" ht="19.5" customHeight="1" x14ac:dyDescent="0.25">
      <c r="A25" s="50"/>
      <c r="B25" s="53" t="s">
        <v>109</v>
      </c>
      <c r="C25" s="47">
        <f>'4 кв.'!E41</f>
        <v>18899</v>
      </c>
      <c r="D25" s="48"/>
      <c r="E25" s="52"/>
    </row>
    <row r="26" spans="1:5" ht="15.75" x14ac:dyDescent="0.25">
      <c r="A26" s="1"/>
      <c r="B26" s="46" t="s">
        <v>99</v>
      </c>
      <c r="C26" s="44">
        <f>SUM(C11:C25)</f>
        <v>212029.33199999999</v>
      </c>
      <c r="D26" s="48"/>
      <c r="E26" s="52"/>
    </row>
    <row r="27" spans="1:5" ht="15.75" x14ac:dyDescent="0.25">
      <c r="A27" s="1"/>
      <c r="B27" s="54" t="s">
        <v>100</v>
      </c>
      <c r="C27" s="44">
        <f>C6+C9-C26</f>
        <v>29171.147999999986</v>
      </c>
      <c r="D27" s="48"/>
    </row>
    <row r="28" spans="1:5" s="57" customFormat="1" ht="30" x14ac:dyDescent="0.25">
      <c r="A28" s="11"/>
      <c r="B28" s="55" t="s">
        <v>101</v>
      </c>
      <c r="C28" s="3" t="s">
        <v>102</v>
      </c>
      <c r="D28" s="56"/>
    </row>
    <row r="29" spans="1:5" s="57" customFormat="1" ht="15.75" x14ac:dyDescent="0.25">
      <c r="A29" s="11" t="s">
        <v>53</v>
      </c>
      <c r="B29" s="58" t="s">
        <v>52</v>
      </c>
      <c r="C29" s="3">
        <v>15.8</v>
      </c>
      <c r="D29" s="56">
        <f>C29*118.42</f>
        <v>1871.0360000000001</v>
      </c>
    </row>
    <row r="30" spans="1:5" s="57" customFormat="1" ht="15.75" x14ac:dyDescent="0.25">
      <c r="A30" s="11" t="s">
        <v>64</v>
      </c>
      <c r="B30" s="59" t="s">
        <v>105</v>
      </c>
      <c r="C30" s="3">
        <v>12</v>
      </c>
      <c r="D30" s="56">
        <f>41*126.7</f>
        <v>5194.7</v>
      </c>
    </row>
    <row r="31" spans="1:5" s="57" customFormat="1" ht="15.75" x14ac:dyDescent="0.25">
      <c r="A31" s="11"/>
      <c r="B31" s="59" t="s">
        <v>106</v>
      </c>
      <c r="C31" s="3">
        <v>3</v>
      </c>
      <c r="D31" s="56"/>
    </row>
    <row r="32" spans="1:5" s="57" customFormat="1" ht="15.75" x14ac:dyDescent="0.25">
      <c r="A32" s="11" t="s">
        <v>65</v>
      </c>
      <c r="B32" s="59" t="s">
        <v>107</v>
      </c>
      <c r="C32" s="3">
        <v>4</v>
      </c>
      <c r="D32" s="56"/>
    </row>
    <row r="33" spans="1:4" s="57" customFormat="1" ht="15.75" x14ac:dyDescent="0.25">
      <c r="A33" s="11" t="s">
        <v>66</v>
      </c>
      <c r="B33" s="59" t="s">
        <v>63</v>
      </c>
      <c r="C33" s="3">
        <v>4</v>
      </c>
      <c r="D33" s="56"/>
    </row>
    <row r="34" spans="1:4" s="57" customFormat="1" ht="21.75" customHeight="1" x14ac:dyDescent="0.25">
      <c r="A34" s="11" t="s">
        <v>81</v>
      </c>
      <c r="B34" s="59" t="s">
        <v>80</v>
      </c>
      <c r="C34" s="3">
        <v>2</v>
      </c>
      <c r="D34" s="56"/>
    </row>
    <row r="35" spans="1:4" s="57" customFormat="1" ht="15.75" x14ac:dyDescent="0.25">
      <c r="A35" s="11" t="s">
        <v>87</v>
      </c>
      <c r="B35" s="59" t="s">
        <v>85</v>
      </c>
      <c r="C35" s="3">
        <v>4</v>
      </c>
      <c r="D35" s="56"/>
    </row>
    <row r="36" spans="1:4" s="57" customFormat="1" ht="15.75" x14ac:dyDescent="0.25">
      <c r="A36" s="11" t="s">
        <v>88</v>
      </c>
      <c r="B36" s="59" t="s">
        <v>86</v>
      </c>
      <c r="C36" s="3">
        <v>12</v>
      </c>
      <c r="D36" s="56"/>
    </row>
    <row r="37" spans="1:4" s="57" customFormat="1" ht="15.75" x14ac:dyDescent="0.25">
      <c r="A37" s="11"/>
      <c r="B37" s="59"/>
      <c r="C37" s="3"/>
      <c r="D37" s="56"/>
    </row>
    <row r="38" spans="1:4" s="63" customFormat="1" ht="15.75" x14ac:dyDescent="0.25">
      <c r="A38" s="61"/>
      <c r="B38" s="62" t="s">
        <v>108</v>
      </c>
      <c r="C38" s="61">
        <f>SUM(C29:C37)</f>
        <v>56.8</v>
      </c>
      <c r="D38" s="60"/>
    </row>
    <row r="39" spans="1:4" ht="15.75" x14ac:dyDescent="0.25">
      <c r="A39" s="1"/>
      <c r="B39" s="46"/>
      <c r="C39" s="46"/>
      <c r="D39" s="48"/>
    </row>
    <row r="40" spans="1:4" ht="15.75" x14ac:dyDescent="0.25">
      <c r="A40" s="46" t="s">
        <v>103</v>
      </c>
      <c r="C40" s="46"/>
      <c r="D40" s="48"/>
    </row>
    <row r="41" spans="1:4" ht="15.75" x14ac:dyDescent="0.25">
      <c r="A41" s="1"/>
      <c r="B41" s="46"/>
      <c r="C41" s="46"/>
      <c r="D41" s="48"/>
    </row>
    <row r="42" spans="1:4" ht="15.75" x14ac:dyDescent="0.25">
      <c r="A42" s="1"/>
      <c r="B42" s="46"/>
      <c r="C42" s="46"/>
      <c r="D42" s="48"/>
    </row>
    <row r="43" spans="1:4" ht="15.75" x14ac:dyDescent="0.25">
      <c r="A43" s="1"/>
      <c r="B43" s="46"/>
      <c r="C43" s="46"/>
      <c r="D43" s="48"/>
    </row>
    <row r="44" spans="1:4" ht="15.75" x14ac:dyDescent="0.25">
      <c r="A44" s="1"/>
      <c r="B44" s="46"/>
      <c r="C44" s="46"/>
      <c r="D44" s="48"/>
    </row>
    <row r="45" spans="1:4" ht="15.75" x14ac:dyDescent="0.25">
      <c r="A45" s="1"/>
      <c r="B45" s="46"/>
      <c r="C45" s="46"/>
      <c r="D45" s="48"/>
    </row>
    <row r="46" spans="1:4" ht="15.75" x14ac:dyDescent="0.25">
      <c r="A46" s="1"/>
      <c r="B46" s="46"/>
      <c r="C46" s="46"/>
      <c r="D46" s="48"/>
    </row>
    <row r="47" spans="1:4" ht="15.75" x14ac:dyDescent="0.25">
      <c r="A47" s="1"/>
      <c r="B47" s="46"/>
      <c r="C47" s="46"/>
      <c r="D47" s="48"/>
    </row>
    <row r="48" spans="1:4" ht="15.75" x14ac:dyDescent="0.25">
      <c r="A48" s="1"/>
      <c r="B48" s="46"/>
      <c r="C48" s="46"/>
      <c r="D48" s="48"/>
    </row>
    <row r="49" spans="1:4" ht="15.75" x14ac:dyDescent="0.25">
      <c r="A49" s="1"/>
      <c r="B49" s="46"/>
      <c r="C49" s="46"/>
      <c r="D49" s="48"/>
    </row>
    <row r="50" spans="1:4" ht="15.75" x14ac:dyDescent="0.25">
      <c r="A50" s="1"/>
      <c r="B50" s="46"/>
      <c r="C50" s="46"/>
      <c r="D50" s="48"/>
    </row>
    <row r="51" spans="1:4" ht="15.75" x14ac:dyDescent="0.25">
      <c r="A51" s="1"/>
      <c r="B51" s="46"/>
      <c r="C51" s="46"/>
      <c r="D51" s="48"/>
    </row>
    <row r="52" spans="1:4" ht="15.75" x14ac:dyDescent="0.25">
      <c r="A52" s="1"/>
      <c r="B52" s="46"/>
      <c r="C52" s="46"/>
      <c r="D52" s="48"/>
    </row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2017-02-02T12:39:57Z</dcterms:modified>
</cp:coreProperties>
</file>