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3"/>
  </bookViews>
  <sheets>
    <sheet name="1 кв." sheetId="1" r:id="rId1"/>
    <sheet name="2 кв." sheetId="2" r:id="rId2"/>
    <sheet name="3 кв." sheetId="3" r:id="rId3"/>
    <sheet name="4 кв." sheetId="4" r:id="rId4"/>
    <sheet name="годовой отчет" sheetId="5" r:id="rId5"/>
  </sheets>
  <definedNames>
    <definedName name="_edn1" localSheetId="0">'1 кв.'!$A$82</definedName>
    <definedName name="_edn2" localSheetId="0">'1 кв.'!$A$84</definedName>
    <definedName name="_edn3" localSheetId="0">'1 кв.'!$A$85</definedName>
    <definedName name="_edn4" localSheetId="0">'1 кв.'!$A$86</definedName>
    <definedName name="_ednref1" localSheetId="0">'1 кв.'!#REF!</definedName>
    <definedName name="_ednref2" localSheetId="0">'1 кв.'!$A$55</definedName>
    <definedName name="_ednref3" localSheetId="0">'1 кв.'!$D$54</definedName>
    <definedName name="_ednref4" localSheetId="0">'1 кв.'!$D$55</definedName>
    <definedName name="_xlnm.Print_Area" localSheetId="0">'1 кв.'!$A$1:$E$54</definedName>
    <definedName name="_xlnm.Print_Area" localSheetId="1">'2 кв.'!$A$1:$E$63</definedName>
    <definedName name="_xlnm.Print_Area" localSheetId="2">'3 кв.'!$A$1:$E$60</definedName>
    <definedName name="_xlnm.Print_Area" localSheetId="3">'4 кв.'!$A$1:$E$62</definedName>
    <definedName name="_xlnm.Print_Area" localSheetId="4">'годовой отчет'!$A$1:$C$35</definedName>
  </definedNames>
  <calcPr calcId="145621"/>
</workbook>
</file>

<file path=xl/calcChain.xml><?xml version="1.0" encoding="utf-8"?>
<calcChain xmlns="http://schemas.openxmlformats.org/spreadsheetml/2006/main">
  <c r="E41" i="4" l="1"/>
  <c r="E21" i="5" s="1"/>
  <c r="C14" i="5"/>
  <c r="C15" i="5"/>
  <c r="C16" i="5"/>
  <c r="C17" i="5"/>
  <c r="C18" i="5"/>
  <c r="C19" i="5"/>
  <c r="C20" i="5"/>
  <c r="C13" i="5"/>
  <c r="C12" i="5"/>
  <c r="E26" i="5"/>
  <c r="C33" i="5"/>
  <c r="E37" i="4"/>
  <c r="E38" i="1" l="1"/>
  <c r="E37" i="1"/>
  <c r="E39" i="3"/>
  <c r="E40" i="2"/>
  <c r="C21" i="5"/>
  <c r="E24" i="5"/>
  <c r="C11" i="5"/>
  <c r="C8" i="5"/>
  <c r="C7" i="5"/>
  <c r="C6" i="5"/>
  <c r="E39" i="4"/>
  <c r="E38" i="4"/>
  <c r="E35" i="4"/>
  <c r="E34" i="4"/>
  <c r="E32" i="4"/>
  <c r="E31" i="4"/>
  <c r="E30" i="4"/>
  <c r="E29" i="4"/>
  <c r="E28" i="4"/>
  <c r="C9" i="5"/>
  <c r="E37" i="3" l="1"/>
  <c r="E35" i="3"/>
  <c r="E34" i="3"/>
  <c r="E32" i="3"/>
  <c r="E31" i="3"/>
  <c r="E30" i="3"/>
  <c r="E29" i="3"/>
  <c r="E28" i="3"/>
  <c r="E36" i="2" l="1"/>
  <c r="E38" i="2" l="1"/>
  <c r="E37" i="2"/>
  <c r="E35" i="2"/>
  <c r="E34" i="2"/>
  <c r="E32" i="2"/>
  <c r="E31" i="2"/>
  <c r="E30" i="2"/>
  <c r="E29" i="2"/>
  <c r="E28" i="2"/>
  <c r="E32" i="1" l="1"/>
  <c r="E35" i="1" l="1"/>
  <c r="E34" i="1"/>
  <c r="E31" i="1"/>
  <c r="E30" i="1" l="1"/>
  <c r="E29" i="1"/>
  <c r="E28" i="1" l="1"/>
  <c r="C22" i="5" l="1"/>
  <c r="E40" i="1"/>
  <c r="B62" i="4" l="1"/>
  <c r="B60" i="3"/>
  <c r="B61" i="2"/>
</calcChain>
</file>

<file path=xl/sharedStrings.xml><?xml version="1.0" encoding="utf-8"?>
<sst xmlns="http://schemas.openxmlformats.org/spreadsheetml/2006/main" count="335" uniqueCount="106">
  <si>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</si>
  <si>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</si>
  <si>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</si>
  <si>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</si>
  <si>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</si>
  <si>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</si>
  <si>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</si>
  <si>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</si>
  <si>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</si>
  <si>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</si>
  <si>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</si>
  <si>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</si>
  <si>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</si>
  <si>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</si>
  <si>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</si>
  <si>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</si>
  <si>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</si>
  <si>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</si>
  <si>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</si>
  <si>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</si>
  <si>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</si>
  <si>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</si>
  <si>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</si>
  <si>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</si>
  <si>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</si>
  <si>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</si>
  <si>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</si>
  <si>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</si>
  <si>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</si>
  <si>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</si>
  <si>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</si>
  <si>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</si>
  <si>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ежеквартально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</si>
  <si>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</si>
  <si>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</si>
  <si>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</si>
  <si>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</si>
  <si>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</si>
  <si>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ул.Тимирязева,27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</si>
  <si>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Коваленко Павла Григорьевича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</si>
  <si>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№42от 01.05.2015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</si>
  <si>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№44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</si>
  <si>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Тимирязева</t>
    </r>
  </si>
  <si>
    <t>Подключение общедомового счетчика (кв.10)</t>
  </si>
  <si>
    <t>Осмотр ограждающих конструкций балкона, цоколя</t>
  </si>
  <si>
    <t>январь</t>
  </si>
  <si>
    <t>февраль</t>
  </si>
  <si>
    <t>ч/час</t>
  </si>
  <si>
    <t>Итого:</t>
  </si>
  <si>
    <t xml:space="preserve">Стоимость материалов </t>
  </si>
  <si>
    <t>1 квартал</t>
  </si>
  <si>
    <t>руб.</t>
  </si>
  <si>
    <t>Исполнитель - Собственники МКД, в лице директора  Шевченко Г. А.</t>
  </si>
  <si>
    <t>Заказчик - Собственники МКД, в лице председателя совета МКД Коваленко П.Г.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</si>
  <si>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пять тысяч триста девяносто пять ( прописью) рублей 60 копеек.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</si>
  <si>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</si>
  <si>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</si>
  <si>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Общехозяйственные расходы</t>
  </si>
  <si>
    <t>2 квартал</t>
  </si>
  <si>
    <t>Установка табличек -указателей над входами в подъезд (кв.13)</t>
  </si>
  <si>
    <t>Ремонт кровли (кв.17)</t>
  </si>
  <si>
    <t>июнь</t>
  </si>
  <si>
    <t>Исполнитель - ООО ЖКХ "Локомотив", в лице директора  Шевченко Г. А.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</si>
  <si>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</si>
  <si>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</si>
  <si>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</si>
  <si>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</si>
  <si>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</si>
  <si>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две тысячи двести пятьдесят три (прописью) рубля 69 копеек.</t>
    </r>
  </si>
  <si>
    <t>"30" 09  2016 г.</t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</si>
  <si>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</si>
  <si>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две тысячи двести пятьдесят три (прописью) рубля 69 копеек.</t>
    </r>
  </si>
  <si>
    <t>в т.ч. Оплачено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</si>
  <si>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пер. Тимирязева</t>
    </r>
  </si>
  <si>
    <t>г. Россошь, пер.Тимирязева,27</t>
  </si>
  <si>
    <t>Заделка швов на балконом карнизе (кв.6)</t>
  </si>
  <si>
    <t>август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</si>
  <si>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</si>
  <si>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</si>
  <si>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</si>
  <si>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</si>
  <si>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</si>
  <si>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</si>
  <si>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Стоимость материалов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</si>
  <si>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</si>
  <si>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</si>
  <si>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</si>
  <si>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</si>
  <si>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</si>
  <si>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</si>
  <si>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</si>
  <si>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</si>
  <si>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</si>
  <si>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</si>
  <si>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по ж.д. пер. Тимирязева, 27</t>
  </si>
  <si>
    <t>"31" 12  2016 г.</t>
  </si>
  <si>
    <t>штукатурка дверных откосов</t>
  </si>
  <si>
    <t xml:space="preserve">Установка замка </t>
  </si>
  <si>
    <t>ноябрь</t>
  </si>
  <si>
    <t>декабрь</t>
  </si>
  <si>
    <t>4 квартал</t>
  </si>
  <si>
    <t>Монтаж мет. Дверей (3 шт.)</t>
  </si>
  <si>
    <t xml:space="preserve">Установка мет.дверей 3 шт.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</si>
  <si>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семьдесят семь тысяч девятьсот семьдесят семь рублей 78 копеек. 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</si>
  <si>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№73 от   01.04.2016 г.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</si>
  <si>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№7от 01.04.2016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</si>
</sst>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4" fillId="2" borderId="1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2" fillId="0" borderId="7" xfId="2" applyFont="1" applyBorder="1" applyAlignment="1">
      <alignment wrapText="1"/>
    </xf>
    <xf numFmtId="0" fontId="12" fillId="0" borderId="7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4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0" xfId="0" applyFont="1" applyAlignment="1"/>
    <xf numFmtId="4" fontId="15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2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2" fillId="0" borderId="8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3" xfId="0" applyFont="1" applyBorder="1"/>
    <xf numFmtId="0" fontId="12" fillId="3" borderId="3" xfId="0" applyFont="1" applyFill="1" applyBorder="1" applyAlignment="1">
      <alignment wrapText="1"/>
    </xf>
    <xf numFmtId="0" fontId="12" fillId="3" borderId="3" xfId="0" applyFont="1" applyFill="1" applyBorder="1" applyAlignment="1"/>
    <xf numFmtId="0" fontId="12" fillId="0" borderId="3" xfId="0" applyFont="1" applyBorder="1" applyAlignment="1"/>
    <xf numFmtId="0" fontId="12" fillId="0" borderId="0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17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2" fillId="3" borderId="0" xfId="0" applyFont="1" applyFill="1" applyBorder="1" applyAlignment="1"/>
    <xf numFmtId="0" fontId="12" fillId="0" borderId="0" xfId="0" applyFont="1" applyBorder="1" applyAlignment="1"/>
    <xf numFmtId="0" fontId="9" fillId="0" borderId="0" xfId="0" applyFont="1" applyBorder="1" applyAlignment="1">
      <alignment horizontal="center"/>
    </xf>
    <xf numFmtId="164" fontId="8" fillId="4" borderId="0" xfId="1" applyNumberFormat="1" applyFont="1" applyFill="1"/>
    <xf numFmtId="4" fontId="3" fillId="4" borderId="0" xfId="0" applyNumberFormat="1" applyFont="1" applyFill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8" fillId="2" borderId="0" xfId="1" applyNumberFormat="1" applyFont="1" applyFill="1"/>
    <xf numFmtId="0" fontId="4" fillId="2" borderId="0" xfId="0" applyFont="1" applyFill="1" applyAlignment="1">
      <alignment horizontal="left" wrapText="1"/>
    </xf>
  </cellXfs>
  <cellStyles count="3">
    <cellStyle name="Обычный" xfId="0" builtinId="0"/>
    <cellStyle name="Обычный_37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24" zoomScaleNormal="100" zoomScaleSheetLayoutView="100" workbookViewId="0">
      <selection activeCell="D37" sqref="D37:D3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9" t="s">
        <v>12</v>
      </c>
      <c r="B1" s="79"/>
      <c r="C1" s="79"/>
      <c r="D1" s="79"/>
      <c r="E1" s="79"/>
    </row>
    <row r="2" spans="1:5" ht="32.25" customHeight="1" x14ac:dyDescent="0.25">
      <c r="A2" s="77" t="s">
        <v>13</v>
      </c>
      <c r="B2" s="78"/>
      <c r="C2" s="78"/>
      <c r="D2" s="78"/>
      <c r="E2" s="78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82" t="s">
        <v>15</v>
      </c>
      <c r="E4" s="82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76" t="s">
        <v>0</v>
      </c>
      <c r="B6" s="76"/>
      <c r="C6" s="76"/>
      <c r="D6" s="76"/>
      <c r="E6" s="76"/>
    </row>
    <row r="7" spans="1:5" x14ac:dyDescent="0.25">
      <c r="A7" s="80" t="s">
        <v>38</v>
      </c>
      <c r="B7" s="80"/>
      <c r="C7" s="80"/>
      <c r="D7" s="80"/>
      <c r="E7" s="80"/>
    </row>
    <row r="8" spans="1:5" x14ac:dyDescent="0.25">
      <c r="A8" s="81" t="s">
        <v>1</v>
      </c>
      <c r="B8" s="81"/>
      <c r="C8" s="81"/>
      <c r="D8" s="81"/>
      <c r="E8" s="81"/>
    </row>
    <row r="9" spans="1:5" ht="7.5" customHeight="1" x14ac:dyDescent="0.25">
      <c r="A9" s="75"/>
      <c r="B9" s="75"/>
      <c r="C9" s="75"/>
      <c r="D9" s="75"/>
      <c r="E9" s="75"/>
    </row>
    <row r="10" spans="1:5" x14ac:dyDescent="0.25">
      <c r="A10" s="76" t="s">
        <v>39</v>
      </c>
      <c r="B10" s="76"/>
      <c r="C10" s="76"/>
      <c r="D10" s="76"/>
      <c r="E10" s="76"/>
    </row>
    <row r="11" spans="1:5" ht="22.5" customHeight="1" x14ac:dyDescent="0.25">
      <c r="A11" s="83" t="s">
        <v>16</v>
      </c>
      <c r="B11" s="84"/>
      <c r="C11" s="84"/>
      <c r="D11" s="84"/>
      <c r="E11" s="84"/>
    </row>
    <row r="12" spans="1:5" ht="9" customHeight="1" x14ac:dyDescent="0.25">
      <c r="A12" s="75"/>
      <c r="B12" s="75"/>
      <c r="C12" s="75"/>
      <c r="D12" s="75"/>
      <c r="E12" s="75"/>
    </row>
    <row r="13" spans="1:5" ht="30.75" customHeight="1" x14ac:dyDescent="0.25">
      <c r="A13" s="76" t="s">
        <v>40</v>
      </c>
      <c r="B13" s="76"/>
      <c r="C13" s="76"/>
      <c r="D13" s="76"/>
      <c r="E13" s="76"/>
    </row>
    <row r="14" spans="1:5" x14ac:dyDescent="0.25">
      <c r="A14" s="81" t="s">
        <v>17</v>
      </c>
      <c r="B14" s="75"/>
      <c r="C14" s="75"/>
      <c r="D14" s="75"/>
      <c r="E14" s="75"/>
    </row>
    <row r="15" spans="1:5" x14ac:dyDescent="0.25">
      <c r="A15" s="75"/>
      <c r="B15" s="75"/>
      <c r="C15" s="75"/>
      <c r="D15" s="75"/>
      <c r="E15" s="75"/>
    </row>
    <row r="16" spans="1:5" x14ac:dyDescent="0.25">
      <c r="A16" s="76" t="s">
        <v>34</v>
      </c>
      <c r="B16" s="76"/>
      <c r="C16" s="76"/>
      <c r="D16" s="76"/>
      <c r="E16" s="76"/>
    </row>
    <row r="17" spans="1:7" ht="11.25" customHeight="1" x14ac:dyDescent="0.25">
      <c r="A17" s="81" t="s">
        <v>2</v>
      </c>
      <c r="B17" s="75"/>
      <c r="C17" s="75"/>
      <c r="D17" s="75"/>
      <c r="E17" s="75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76" t="s">
        <v>35</v>
      </c>
      <c r="B19" s="76"/>
      <c r="C19" s="76"/>
      <c r="D19" s="76"/>
      <c r="E19" s="76"/>
    </row>
    <row r="20" spans="1:7" ht="10.5" customHeight="1" x14ac:dyDescent="0.25">
      <c r="A20" s="81" t="s">
        <v>18</v>
      </c>
      <c r="B20" s="75"/>
      <c r="C20" s="75"/>
      <c r="D20" s="75"/>
      <c r="E20" s="75"/>
    </row>
    <row r="21" spans="1:7" x14ac:dyDescent="0.25">
      <c r="A21" s="75"/>
      <c r="B21" s="75"/>
      <c r="C21" s="75"/>
      <c r="D21" s="75"/>
      <c r="E21" s="75"/>
    </row>
    <row r="22" spans="1:7" ht="30.75" customHeight="1" x14ac:dyDescent="0.25">
      <c r="A22" s="76" t="s">
        <v>19</v>
      </c>
      <c r="B22" s="76"/>
      <c r="C22" s="76"/>
      <c r="D22" s="76"/>
      <c r="E22" s="76"/>
    </row>
    <row r="23" spans="1:7" x14ac:dyDescent="0.25">
      <c r="A23" s="75"/>
      <c r="B23" s="75"/>
      <c r="C23" s="75"/>
      <c r="D23" s="75"/>
      <c r="E23" s="75"/>
    </row>
    <row r="24" spans="1:7" ht="63.75" customHeight="1" x14ac:dyDescent="0.25">
      <c r="A24" s="76" t="s">
        <v>41</v>
      </c>
      <c r="B24" s="76"/>
      <c r="C24" s="76"/>
      <c r="D24" s="76"/>
      <c r="E24" s="76"/>
    </row>
    <row r="25" spans="1:7" ht="33.75" customHeight="1" x14ac:dyDescent="0.25">
      <c r="A25" s="85" t="s">
        <v>42</v>
      </c>
      <c r="B25" s="85"/>
      <c r="C25" s="85"/>
      <c r="D25" s="85"/>
      <c r="E25" s="85"/>
    </row>
    <row r="26" spans="1:7" x14ac:dyDescent="0.25">
      <c r="A26" s="85"/>
      <c r="B26" s="85"/>
      <c r="C26" s="85"/>
      <c r="D26" s="85"/>
      <c r="E26" s="85"/>
      <c r="F26" s="2">
        <v>849.2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4942.3440000000001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5732.1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5120.6759999999995</v>
      </c>
    </row>
    <row r="31" spans="1:7" ht="60" x14ac:dyDescent="0.25">
      <c r="A31" s="9" t="s">
        <v>28</v>
      </c>
      <c r="B31" s="11" t="s">
        <v>30</v>
      </c>
      <c r="C31" s="3" t="s">
        <v>5</v>
      </c>
      <c r="D31" s="3">
        <v>0.55000000000000004</v>
      </c>
      <c r="E31" s="10">
        <f>D31*F26*G26</f>
        <v>1401.1800000000003</v>
      </c>
    </row>
    <row r="32" spans="1:7" ht="51" x14ac:dyDescent="0.25">
      <c r="A32" s="9" t="s">
        <v>27</v>
      </c>
      <c r="B32" s="11" t="s">
        <v>30</v>
      </c>
      <c r="C32" s="3" t="s">
        <v>5</v>
      </c>
      <c r="D32" s="3">
        <v>0.12</v>
      </c>
      <c r="E32" s="10">
        <f>D32*F26*G26</f>
        <v>305.71199999999999</v>
      </c>
    </row>
    <row r="33" spans="1:6" ht="60" x14ac:dyDescent="0.25">
      <c r="A33" s="9" t="s">
        <v>37</v>
      </c>
      <c r="B33" s="11" t="s">
        <v>32</v>
      </c>
      <c r="C33" s="3" t="s">
        <v>5</v>
      </c>
      <c r="D33" s="3">
        <v>1.06</v>
      </c>
      <c r="E33" s="20">
        <v>3240</v>
      </c>
    </row>
    <row r="34" spans="1:6" x14ac:dyDescent="0.25">
      <c r="A34" s="9" t="s">
        <v>29</v>
      </c>
      <c r="B34" s="11" t="s">
        <v>36</v>
      </c>
      <c r="C34" s="3" t="s">
        <v>5</v>
      </c>
      <c r="D34" s="3">
        <v>0.63</v>
      </c>
      <c r="E34" s="10">
        <f>D34*F26*G26</f>
        <v>1604.9879999999998</v>
      </c>
    </row>
    <row r="35" spans="1:6" ht="15.75" thickBot="1" x14ac:dyDescent="0.3">
      <c r="A35" s="23" t="s">
        <v>33</v>
      </c>
      <c r="B35" s="24" t="s">
        <v>36</v>
      </c>
      <c r="C35" s="25" t="s">
        <v>5</v>
      </c>
      <c r="D35" s="25">
        <v>3.3</v>
      </c>
      <c r="E35" s="26">
        <f>D35*F26*G26</f>
        <v>8407.08</v>
      </c>
    </row>
    <row r="36" spans="1:6" ht="15.75" thickBot="1" x14ac:dyDescent="0.3">
      <c r="A36" s="29" t="s">
        <v>49</v>
      </c>
      <c r="B36" s="30" t="s">
        <v>50</v>
      </c>
      <c r="C36" s="31" t="s">
        <v>51</v>
      </c>
      <c r="D36" s="31"/>
      <c r="E36" s="32">
        <v>3694.16</v>
      </c>
    </row>
    <row r="37" spans="1:6" ht="30" x14ac:dyDescent="0.25">
      <c r="A37" s="27" t="s">
        <v>43</v>
      </c>
      <c r="B37" s="28" t="s">
        <v>45</v>
      </c>
      <c r="C37" s="21" t="s">
        <v>47</v>
      </c>
      <c r="D37" s="21">
        <v>6</v>
      </c>
      <c r="E37" s="22">
        <f>D37*F37</f>
        <v>710.52</v>
      </c>
      <c r="F37" s="2">
        <v>118.42</v>
      </c>
    </row>
    <row r="38" spans="1:6" ht="30" x14ac:dyDescent="0.25">
      <c r="A38" s="13" t="s">
        <v>44</v>
      </c>
      <c r="B38" s="14" t="s">
        <v>46</v>
      </c>
      <c r="C38" s="3" t="s">
        <v>47</v>
      </c>
      <c r="D38" s="3">
        <v>2</v>
      </c>
      <c r="E38" s="10">
        <f>D38*F37</f>
        <v>236.84</v>
      </c>
    </row>
    <row r="39" spans="1:6" x14ac:dyDescent="0.25">
      <c r="A39" s="9"/>
      <c r="B39" s="11"/>
      <c r="C39" s="3"/>
      <c r="D39" s="3"/>
      <c r="E39" s="10"/>
    </row>
    <row r="40" spans="1:6" s="19" customFormat="1" ht="14.25" x14ac:dyDescent="0.2">
      <c r="A40" s="15" t="s">
        <v>48</v>
      </c>
      <c r="B40" s="16"/>
      <c r="C40" s="17"/>
      <c r="D40" s="17"/>
      <c r="E40" s="18">
        <f>SUM(E28:E39)</f>
        <v>35395.599999999999</v>
      </c>
    </row>
    <row r="42" spans="1:6" ht="42.75" customHeight="1" x14ac:dyDescent="0.25">
      <c r="A42" s="76" t="s">
        <v>54</v>
      </c>
      <c r="B42" s="76"/>
      <c r="C42" s="76"/>
      <c r="D42" s="76"/>
      <c r="E42" s="76"/>
    </row>
    <row r="43" spans="1:6" ht="30" customHeight="1" x14ac:dyDescent="0.25">
      <c r="A43" s="76" t="s">
        <v>23</v>
      </c>
      <c r="B43" s="76"/>
      <c r="C43" s="76"/>
      <c r="D43" s="76"/>
      <c r="E43" s="76"/>
    </row>
    <row r="44" spans="1:6" x14ac:dyDescent="0.25">
      <c r="A44" s="76" t="s">
        <v>22</v>
      </c>
      <c r="B44" s="76"/>
      <c r="C44" s="76"/>
      <c r="D44" s="76"/>
      <c r="E44" s="76"/>
    </row>
    <row r="45" spans="1:6" ht="31.5" customHeight="1" x14ac:dyDescent="0.25">
      <c r="A45" s="76" t="s">
        <v>55</v>
      </c>
      <c r="B45" s="76"/>
      <c r="C45" s="76"/>
      <c r="D45" s="76"/>
      <c r="E45" s="76"/>
    </row>
    <row r="46" spans="1:6" x14ac:dyDescent="0.25">
      <c r="A46" s="76" t="s">
        <v>20</v>
      </c>
      <c r="B46" s="76"/>
      <c r="C46" s="76"/>
      <c r="D46" s="76"/>
      <c r="E46" s="76"/>
    </row>
    <row r="47" spans="1:6" x14ac:dyDescent="0.25">
      <c r="A47" s="87" t="s">
        <v>6</v>
      </c>
      <c r="B47" s="87"/>
      <c r="C47" s="87"/>
      <c r="D47" s="87"/>
      <c r="E47" s="87"/>
    </row>
    <row r="48" spans="1:6" x14ac:dyDescent="0.25">
      <c r="A48" s="76" t="s">
        <v>20</v>
      </c>
      <c r="B48" s="76"/>
      <c r="C48" s="76"/>
      <c r="D48" s="76"/>
      <c r="E48" s="76"/>
    </row>
    <row r="49" spans="1:5" x14ac:dyDescent="0.25">
      <c r="A49" s="88" t="s">
        <v>52</v>
      </c>
      <c r="B49" s="88"/>
      <c r="C49" s="88"/>
      <c r="D49" s="88"/>
      <c r="E49" s="88"/>
    </row>
    <row r="50" spans="1:5" ht="11.25" customHeight="1" x14ac:dyDescent="0.25">
      <c r="B50" s="86" t="s">
        <v>21</v>
      </c>
      <c r="C50" s="86"/>
      <c r="D50" s="86"/>
      <c r="E50" s="8" t="s">
        <v>7</v>
      </c>
    </row>
    <row r="51" spans="1:5" x14ac:dyDescent="0.25">
      <c r="A51" s="6"/>
      <c r="B51" s="6"/>
      <c r="C51" s="6"/>
      <c r="D51" s="6"/>
      <c r="E51" s="6"/>
    </row>
    <row r="52" spans="1:5" x14ac:dyDescent="0.25">
      <c r="A52" s="88" t="s">
        <v>53</v>
      </c>
      <c r="B52" s="88"/>
      <c r="C52" s="88"/>
      <c r="D52" s="88"/>
      <c r="E52" s="88"/>
    </row>
    <row r="53" spans="1:5" ht="11.25" customHeight="1" x14ac:dyDescent="0.25">
      <c r="B53" s="86" t="s">
        <v>21</v>
      </c>
      <c r="C53" s="86"/>
      <c r="D53" s="86"/>
      <c r="E53" s="8" t="s">
        <v>7</v>
      </c>
    </row>
  </sheetData>
  <mergeCells count="34">
    <mergeCell ref="B50:D50"/>
    <mergeCell ref="B53:D53"/>
    <mergeCell ref="A44:E44"/>
    <mergeCell ref="A45:E45"/>
    <mergeCell ref="A46:E46"/>
    <mergeCell ref="A47:E47"/>
    <mergeCell ref="A48:E48"/>
    <mergeCell ref="A49:E49"/>
    <mergeCell ref="A52:E52"/>
    <mergeCell ref="A24:E24"/>
    <mergeCell ref="A25:E25"/>
    <mergeCell ref="A26:E26"/>
    <mergeCell ref="A42:E42"/>
    <mergeCell ref="A43:E43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topLeftCell="A23" zoomScaleNormal="100" zoomScaleSheetLayoutView="100" workbookViewId="0">
      <selection activeCell="D37" sqref="D37:D3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7109375" style="2" customWidth="1"/>
    <col min="9" max="16384" width="9.140625" style="2"/>
  </cols>
  <sheetData>
    <row r="1" spans="1:5" ht="15.75" x14ac:dyDescent="0.25">
      <c r="A1" s="79" t="s">
        <v>12</v>
      </c>
      <c r="B1" s="79"/>
      <c r="C1" s="79"/>
      <c r="D1" s="79"/>
      <c r="E1" s="79"/>
    </row>
    <row r="2" spans="1:5" ht="33" customHeight="1" x14ac:dyDescent="0.25">
      <c r="A2" s="77" t="s">
        <v>13</v>
      </c>
      <c r="B2" s="78"/>
      <c r="C2" s="78"/>
      <c r="D2" s="78"/>
      <c r="E2" s="78"/>
    </row>
    <row r="3" spans="1:5" x14ac:dyDescent="0.25">
      <c r="A3" s="33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82" t="s">
        <v>56</v>
      </c>
      <c r="E4" s="82"/>
    </row>
    <row r="5" spans="1:5" x14ac:dyDescent="0.25">
      <c r="A5" s="33"/>
      <c r="B5" s="4"/>
      <c r="C5" s="4"/>
      <c r="D5" s="4"/>
      <c r="E5" s="4"/>
    </row>
    <row r="6" spans="1:5" x14ac:dyDescent="0.25">
      <c r="A6" s="76" t="s">
        <v>0</v>
      </c>
      <c r="B6" s="76"/>
      <c r="C6" s="76"/>
      <c r="D6" s="76"/>
      <c r="E6" s="76"/>
    </row>
    <row r="7" spans="1:5" x14ac:dyDescent="0.25">
      <c r="A7" s="80" t="s">
        <v>74</v>
      </c>
      <c r="B7" s="80"/>
      <c r="C7" s="80"/>
      <c r="D7" s="80"/>
      <c r="E7" s="80"/>
    </row>
    <row r="8" spans="1:5" x14ac:dyDescent="0.25">
      <c r="A8" s="81" t="s">
        <v>1</v>
      </c>
      <c r="B8" s="81"/>
      <c r="C8" s="81"/>
      <c r="D8" s="81"/>
      <c r="E8" s="81"/>
    </row>
    <row r="9" spans="1:5" x14ac:dyDescent="0.25">
      <c r="A9" s="75"/>
      <c r="B9" s="75"/>
      <c r="C9" s="75"/>
      <c r="D9" s="75"/>
      <c r="E9" s="75"/>
    </row>
    <row r="10" spans="1:5" x14ac:dyDescent="0.25">
      <c r="A10" s="76" t="s">
        <v>39</v>
      </c>
      <c r="B10" s="76"/>
      <c r="C10" s="76"/>
      <c r="D10" s="76"/>
      <c r="E10" s="76"/>
    </row>
    <row r="11" spans="1:5" ht="25.5" customHeight="1" x14ac:dyDescent="0.25">
      <c r="A11" s="83" t="s">
        <v>16</v>
      </c>
      <c r="B11" s="84"/>
      <c r="C11" s="84"/>
      <c r="D11" s="84"/>
      <c r="E11" s="84"/>
    </row>
    <row r="12" spans="1:5" x14ac:dyDescent="0.25">
      <c r="A12" s="75"/>
      <c r="B12" s="75"/>
      <c r="C12" s="75"/>
      <c r="D12" s="75"/>
      <c r="E12" s="75"/>
    </row>
    <row r="13" spans="1:5" ht="28.5" customHeight="1" x14ac:dyDescent="0.25">
      <c r="A13" s="76" t="s">
        <v>40</v>
      </c>
      <c r="B13" s="76"/>
      <c r="C13" s="76"/>
      <c r="D13" s="76"/>
      <c r="E13" s="76"/>
    </row>
    <row r="14" spans="1:5" x14ac:dyDescent="0.25">
      <c r="A14" s="81" t="s">
        <v>17</v>
      </c>
      <c r="B14" s="75"/>
      <c r="C14" s="75"/>
      <c r="D14" s="75"/>
      <c r="E14" s="75"/>
    </row>
    <row r="15" spans="1:5" x14ac:dyDescent="0.25">
      <c r="A15" s="75"/>
      <c r="B15" s="75"/>
      <c r="C15" s="75"/>
      <c r="D15" s="75"/>
      <c r="E15" s="75"/>
    </row>
    <row r="16" spans="1:5" x14ac:dyDescent="0.25">
      <c r="A16" s="76" t="s">
        <v>34</v>
      </c>
      <c r="B16" s="76"/>
      <c r="C16" s="76"/>
      <c r="D16" s="76"/>
      <c r="E16" s="76"/>
    </row>
    <row r="17" spans="1:8" ht="11.25" customHeight="1" x14ac:dyDescent="0.25">
      <c r="A17" s="81" t="s">
        <v>2</v>
      </c>
      <c r="B17" s="75"/>
      <c r="C17" s="75"/>
      <c r="D17" s="75"/>
      <c r="E17" s="75"/>
    </row>
    <row r="18" spans="1:8" ht="11.25" customHeight="1" x14ac:dyDescent="0.25">
      <c r="A18" s="34"/>
      <c r="B18" s="33"/>
      <c r="C18" s="33"/>
      <c r="D18" s="33"/>
      <c r="E18" s="33"/>
    </row>
    <row r="19" spans="1:8" x14ac:dyDescent="0.25">
      <c r="A19" s="76" t="s">
        <v>35</v>
      </c>
      <c r="B19" s="76"/>
      <c r="C19" s="76"/>
      <c r="D19" s="76"/>
      <c r="E19" s="76"/>
    </row>
    <row r="20" spans="1:8" ht="10.5" customHeight="1" x14ac:dyDescent="0.25">
      <c r="A20" s="81" t="s">
        <v>18</v>
      </c>
      <c r="B20" s="75"/>
      <c r="C20" s="75"/>
      <c r="D20" s="75"/>
      <c r="E20" s="75"/>
    </row>
    <row r="21" spans="1:8" x14ac:dyDescent="0.25">
      <c r="A21" s="75"/>
      <c r="B21" s="75"/>
      <c r="C21" s="75"/>
      <c r="D21" s="75"/>
      <c r="E21" s="75"/>
    </row>
    <row r="22" spans="1:8" ht="30.75" customHeight="1" x14ac:dyDescent="0.25">
      <c r="A22" s="76" t="s">
        <v>19</v>
      </c>
      <c r="B22" s="76"/>
      <c r="C22" s="76"/>
      <c r="D22" s="76"/>
      <c r="E22" s="76"/>
    </row>
    <row r="23" spans="1:8" x14ac:dyDescent="0.25">
      <c r="A23" s="75"/>
      <c r="B23" s="75"/>
      <c r="C23" s="75"/>
      <c r="D23" s="75"/>
      <c r="E23" s="75"/>
    </row>
    <row r="24" spans="1:8" ht="63.75" customHeight="1" x14ac:dyDescent="0.25">
      <c r="A24" s="76" t="s">
        <v>41</v>
      </c>
      <c r="B24" s="76"/>
      <c r="C24" s="76"/>
      <c r="D24" s="76"/>
      <c r="E24" s="76"/>
    </row>
    <row r="25" spans="1:8" ht="33.75" customHeight="1" x14ac:dyDescent="0.25">
      <c r="A25" s="85" t="s">
        <v>73</v>
      </c>
      <c r="B25" s="85"/>
      <c r="C25" s="85"/>
      <c r="D25" s="85"/>
      <c r="E25" s="85"/>
    </row>
    <row r="26" spans="1:8" x14ac:dyDescent="0.25">
      <c r="A26" s="85"/>
      <c r="B26" s="85"/>
      <c r="C26" s="85"/>
      <c r="D26" s="85"/>
      <c r="E26" s="85"/>
      <c r="F26" s="2">
        <v>849.2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3923.3040000000001</v>
      </c>
      <c r="H28" s="39"/>
    </row>
    <row r="29" spans="1:8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5732.1</v>
      </c>
      <c r="H29" s="39"/>
    </row>
    <row r="30" spans="1:8" ht="38.25" x14ac:dyDescent="0.25">
      <c r="A30" s="9" t="s">
        <v>31</v>
      </c>
      <c r="B30" s="11" t="s">
        <v>63</v>
      </c>
      <c r="C30" s="3" t="s">
        <v>5</v>
      </c>
      <c r="D30" s="3">
        <v>2.0499999999999998</v>
      </c>
      <c r="E30" s="10">
        <f>D30*F26*G26</f>
        <v>5222.58</v>
      </c>
      <c r="H30" s="39"/>
    </row>
    <row r="31" spans="1:8" ht="60" x14ac:dyDescent="0.25">
      <c r="A31" s="9" t="s">
        <v>28</v>
      </c>
      <c r="B31" s="11" t="s">
        <v>63</v>
      </c>
      <c r="C31" s="3" t="s">
        <v>5</v>
      </c>
      <c r="D31" s="3">
        <v>0.59</v>
      </c>
      <c r="E31" s="10">
        <f>D31*F26*G26</f>
        <v>1503.0840000000001</v>
      </c>
      <c r="H31" s="39"/>
    </row>
    <row r="32" spans="1:8" ht="38.25" x14ac:dyDescent="0.25">
      <c r="A32" s="9" t="s">
        <v>27</v>
      </c>
      <c r="B32" s="11" t="s">
        <v>63</v>
      </c>
      <c r="C32" s="3" t="s">
        <v>5</v>
      </c>
      <c r="D32" s="3">
        <v>0.12</v>
      </c>
      <c r="E32" s="10">
        <f>D32*F26*G26</f>
        <v>305.71199999999999</v>
      </c>
      <c r="H32" s="39"/>
    </row>
    <row r="33" spans="1:8" ht="60" x14ac:dyDescent="0.25">
      <c r="A33" s="9" t="s">
        <v>37</v>
      </c>
      <c r="B33" s="11" t="s">
        <v>32</v>
      </c>
      <c r="C33" s="3" t="s">
        <v>5</v>
      </c>
      <c r="D33" s="3">
        <v>1.06</v>
      </c>
      <c r="E33" s="20"/>
      <c r="H33" s="39"/>
    </row>
    <row r="34" spans="1:8" x14ac:dyDescent="0.25">
      <c r="A34" s="9" t="s">
        <v>29</v>
      </c>
      <c r="B34" s="11" t="s">
        <v>36</v>
      </c>
      <c r="C34" s="3" t="s">
        <v>5</v>
      </c>
      <c r="D34" s="3">
        <v>2.76</v>
      </c>
      <c r="E34" s="10">
        <f>D34*F26*G26</f>
        <v>7031.3760000000002</v>
      </c>
      <c r="H34" s="39"/>
    </row>
    <row r="35" spans="1:8" ht="15.75" thickBot="1" x14ac:dyDescent="0.3">
      <c r="A35" s="23" t="s">
        <v>57</v>
      </c>
      <c r="B35" s="24" t="s">
        <v>36</v>
      </c>
      <c r="C35" s="25" t="s">
        <v>5</v>
      </c>
      <c r="D35" s="25">
        <v>2.7</v>
      </c>
      <c r="E35" s="26">
        <f>D35*F26*G26</f>
        <v>6878.52</v>
      </c>
      <c r="H35" s="39"/>
    </row>
    <row r="36" spans="1:8" ht="15.75" thickBot="1" x14ac:dyDescent="0.3">
      <c r="A36" s="29" t="s">
        <v>49</v>
      </c>
      <c r="B36" s="30" t="s">
        <v>58</v>
      </c>
      <c r="C36" s="31" t="s">
        <v>51</v>
      </c>
      <c r="D36" s="31"/>
      <c r="E36" s="32">
        <f>392.75+605.42</f>
        <v>998.17</v>
      </c>
      <c r="H36" s="39"/>
    </row>
    <row r="37" spans="1:8" ht="30" x14ac:dyDescent="0.25">
      <c r="A37" s="13" t="s">
        <v>59</v>
      </c>
      <c r="B37" s="28" t="s">
        <v>61</v>
      </c>
      <c r="C37" s="21" t="s">
        <v>47</v>
      </c>
      <c r="D37" s="3">
        <v>2</v>
      </c>
      <c r="E37" s="22">
        <f>D37*126.7</f>
        <v>253.4</v>
      </c>
    </row>
    <row r="38" spans="1:8" x14ac:dyDescent="0.25">
      <c r="A38" s="13" t="s">
        <v>60</v>
      </c>
      <c r="B38" s="14" t="s">
        <v>61</v>
      </c>
      <c r="C38" s="3" t="s">
        <v>47</v>
      </c>
      <c r="D38" s="3">
        <v>3.2</v>
      </c>
      <c r="E38" s="22">
        <f>D38*126.7</f>
        <v>405.44000000000005</v>
      </c>
    </row>
    <row r="39" spans="1:8" x14ac:dyDescent="0.25">
      <c r="A39" s="9"/>
      <c r="B39" s="11"/>
      <c r="C39" s="3"/>
      <c r="D39" s="3"/>
      <c r="E39" s="10"/>
    </row>
    <row r="40" spans="1:8" s="19" customFormat="1" ht="14.25" x14ac:dyDescent="0.2">
      <c r="A40" s="15" t="s">
        <v>48</v>
      </c>
      <c r="B40" s="16"/>
      <c r="C40" s="17"/>
      <c r="D40" s="17"/>
      <c r="E40" s="18">
        <f>SUM(E28:E39)</f>
        <v>32253.686000000002</v>
      </c>
    </row>
    <row r="42" spans="1:8" ht="30" customHeight="1" x14ac:dyDescent="0.25">
      <c r="A42" s="76" t="s">
        <v>68</v>
      </c>
      <c r="B42" s="76"/>
      <c r="C42" s="76"/>
      <c r="D42" s="76"/>
      <c r="E42" s="76"/>
    </row>
    <row r="43" spans="1:8" ht="30" customHeight="1" x14ac:dyDescent="0.25">
      <c r="A43" s="76" t="s">
        <v>23</v>
      </c>
      <c r="B43" s="76"/>
      <c r="C43" s="76"/>
      <c r="D43" s="76"/>
      <c r="E43" s="76"/>
    </row>
    <row r="44" spans="1:8" x14ac:dyDescent="0.25">
      <c r="A44" s="76" t="s">
        <v>22</v>
      </c>
      <c r="B44" s="76"/>
      <c r="C44" s="76"/>
      <c r="D44" s="76"/>
      <c r="E44" s="76"/>
    </row>
    <row r="45" spans="1:8" x14ac:dyDescent="0.25">
      <c r="A45" s="76" t="s">
        <v>55</v>
      </c>
      <c r="B45" s="76"/>
      <c r="C45" s="76"/>
      <c r="D45" s="76"/>
      <c r="E45" s="76"/>
    </row>
    <row r="46" spans="1:8" x14ac:dyDescent="0.25">
      <c r="A46" s="76" t="s">
        <v>20</v>
      </c>
      <c r="B46" s="76"/>
      <c r="C46" s="76"/>
      <c r="D46" s="76"/>
      <c r="E46" s="76"/>
    </row>
    <row r="47" spans="1:8" x14ac:dyDescent="0.25">
      <c r="A47" s="87" t="s">
        <v>6</v>
      </c>
      <c r="B47" s="87"/>
      <c r="C47" s="87"/>
      <c r="D47" s="87"/>
      <c r="E47" s="87"/>
    </row>
    <row r="48" spans="1:8" x14ac:dyDescent="0.25">
      <c r="A48" s="76" t="s">
        <v>20</v>
      </c>
      <c r="B48" s="76"/>
      <c r="C48" s="76"/>
      <c r="D48" s="76"/>
      <c r="E48" s="76"/>
    </row>
    <row r="49" spans="1:5" x14ac:dyDescent="0.25">
      <c r="A49" s="88" t="s">
        <v>62</v>
      </c>
      <c r="B49" s="88"/>
      <c r="C49" s="88"/>
      <c r="D49" s="88"/>
      <c r="E49" s="88"/>
    </row>
    <row r="50" spans="1:5" x14ac:dyDescent="0.25">
      <c r="B50" s="86" t="s">
        <v>21</v>
      </c>
      <c r="C50" s="86"/>
      <c r="D50" s="86"/>
      <c r="E50" s="8" t="s">
        <v>7</v>
      </c>
    </row>
    <row r="51" spans="1:5" x14ac:dyDescent="0.25">
      <c r="A51" s="34"/>
      <c r="B51" s="34"/>
      <c r="C51" s="34"/>
      <c r="D51" s="34"/>
      <c r="E51" s="34"/>
    </row>
    <row r="52" spans="1:5" x14ac:dyDescent="0.25">
      <c r="A52" s="88" t="s">
        <v>53</v>
      </c>
      <c r="B52" s="88"/>
      <c r="C52" s="88"/>
      <c r="D52" s="88"/>
      <c r="E52" s="88"/>
    </row>
    <row r="53" spans="1:5" x14ac:dyDescent="0.25">
      <c r="B53" s="86" t="s">
        <v>21</v>
      </c>
      <c r="C53" s="86"/>
      <c r="D53" s="86"/>
      <c r="E53" s="8" t="s">
        <v>7</v>
      </c>
    </row>
    <row r="57" spans="1:5" x14ac:dyDescent="0.25">
      <c r="A57" s="19" t="s">
        <v>64</v>
      </c>
    </row>
    <row r="58" spans="1:5" x14ac:dyDescent="0.25">
      <c r="A58" s="2" t="s">
        <v>65</v>
      </c>
      <c r="B58" s="35">
        <v>-30936.47</v>
      </c>
    </row>
    <row r="59" spans="1:5" ht="15.75" x14ac:dyDescent="0.25">
      <c r="A59" s="36" t="s">
        <v>66</v>
      </c>
      <c r="B59" s="37">
        <v>84708.02</v>
      </c>
    </row>
    <row r="60" spans="1:5" x14ac:dyDescent="0.25">
      <c r="A60" s="2" t="s">
        <v>72</v>
      </c>
      <c r="B60" s="37">
        <v>77301.710000000006</v>
      </c>
    </row>
    <row r="61" spans="1:5" x14ac:dyDescent="0.25">
      <c r="A61" s="38" t="s">
        <v>67</v>
      </c>
      <c r="B61" s="35">
        <f>B58+B60-('1 кв.'!E40+'2 кв.'!E40)</f>
        <v>-21284.045999999988</v>
      </c>
    </row>
  </sheetData>
  <mergeCells count="34">
    <mergeCell ref="A49:E49"/>
    <mergeCell ref="B50:D50"/>
    <mergeCell ref="A52:E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topLeftCell="A22" zoomScaleNormal="100" zoomScaleSheetLayoutView="100" workbookViewId="0">
      <selection activeCell="E34" sqref="E3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7109375" style="2" customWidth="1"/>
    <col min="9" max="16384" width="9.140625" style="2"/>
  </cols>
  <sheetData>
    <row r="1" spans="1:5" ht="15.75" x14ac:dyDescent="0.25">
      <c r="A1" s="79" t="s">
        <v>12</v>
      </c>
      <c r="B1" s="79"/>
      <c r="C1" s="79"/>
      <c r="D1" s="79"/>
      <c r="E1" s="79"/>
    </row>
    <row r="2" spans="1:5" ht="33" customHeight="1" x14ac:dyDescent="0.25">
      <c r="A2" s="77" t="s">
        <v>13</v>
      </c>
      <c r="B2" s="78"/>
      <c r="C2" s="78"/>
      <c r="D2" s="78"/>
      <c r="E2" s="78"/>
    </row>
    <row r="3" spans="1:5" x14ac:dyDescent="0.25">
      <c r="A3" s="40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82" t="s">
        <v>69</v>
      </c>
      <c r="E4" s="82"/>
    </row>
    <row r="5" spans="1:5" x14ac:dyDescent="0.25">
      <c r="A5" s="40"/>
      <c r="B5" s="4"/>
      <c r="C5" s="4"/>
      <c r="D5" s="4"/>
      <c r="E5" s="4"/>
    </row>
    <row r="6" spans="1:5" x14ac:dyDescent="0.25">
      <c r="A6" s="76" t="s">
        <v>0</v>
      </c>
      <c r="B6" s="76"/>
      <c r="C6" s="76"/>
      <c r="D6" s="76"/>
      <c r="E6" s="76"/>
    </row>
    <row r="7" spans="1:5" x14ac:dyDescent="0.25">
      <c r="A7" s="80" t="s">
        <v>74</v>
      </c>
      <c r="B7" s="80"/>
      <c r="C7" s="80"/>
      <c r="D7" s="80"/>
      <c r="E7" s="80"/>
    </row>
    <row r="8" spans="1:5" x14ac:dyDescent="0.25">
      <c r="A8" s="81" t="s">
        <v>1</v>
      </c>
      <c r="B8" s="81"/>
      <c r="C8" s="81"/>
      <c r="D8" s="81"/>
      <c r="E8" s="81"/>
    </row>
    <row r="9" spans="1:5" x14ac:dyDescent="0.25">
      <c r="A9" s="75"/>
      <c r="B9" s="75"/>
      <c r="C9" s="75"/>
      <c r="D9" s="75"/>
      <c r="E9" s="75"/>
    </row>
    <row r="10" spans="1:5" x14ac:dyDescent="0.25">
      <c r="A10" s="76" t="s">
        <v>39</v>
      </c>
      <c r="B10" s="76"/>
      <c r="C10" s="76"/>
      <c r="D10" s="76"/>
      <c r="E10" s="76"/>
    </row>
    <row r="11" spans="1:5" ht="23.25" customHeight="1" x14ac:dyDescent="0.25">
      <c r="A11" s="83" t="s">
        <v>16</v>
      </c>
      <c r="B11" s="84"/>
      <c r="C11" s="84"/>
      <c r="D11" s="84"/>
      <c r="E11" s="84"/>
    </row>
    <row r="12" spans="1:5" x14ac:dyDescent="0.25">
      <c r="A12" s="75"/>
      <c r="B12" s="75"/>
      <c r="C12" s="75"/>
      <c r="D12" s="75"/>
      <c r="E12" s="75"/>
    </row>
    <row r="13" spans="1:5" ht="30" customHeight="1" x14ac:dyDescent="0.25">
      <c r="A13" s="76" t="s">
        <v>40</v>
      </c>
      <c r="B13" s="76"/>
      <c r="C13" s="76"/>
      <c r="D13" s="76"/>
      <c r="E13" s="76"/>
    </row>
    <row r="14" spans="1:5" x14ac:dyDescent="0.25">
      <c r="A14" s="81" t="s">
        <v>17</v>
      </c>
      <c r="B14" s="75"/>
      <c r="C14" s="75"/>
      <c r="D14" s="75"/>
      <c r="E14" s="75"/>
    </row>
    <row r="15" spans="1:5" x14ac:dyDescent="0.25">
      <c r="A15" s="75"/>
      <c r="B15" s="75"/>
      <c r="C15" s="75"/>
      <c r="D15" s="75"/>
      <c r="E15" s="75"/>
    </row>
    <row r="16" spans="1:5" x14ac:dyDescent="0.25">
      <c r="A16" s="76" t="s">
        <v>34</v>
      </c>
      <c r="B16" s="76"/>
      <c r="C16" s="76"/>
      <c r="D16" s="76"/>
      <c r="E16" s="76"/>
    </row>
    <row r="17" spans="1:8" ht="11.25" customHeight="1" x14ac:dyDescent="0.25">
      <c r="A17" s="81" t="s">
        <v>2</v>
      </c>
      <c r="B17" s="75"/>
      <c r="C17" s="75"/>
      <c r="D17" s="75"/>
      <c r="E17" s="75"/>
    </row>
    <row r="18" spans="1:8" ht="11.25" customHeight="1" x14ac:dyDescent="0.25">
      <c r="A18" s="41"/>
      <c r="B18" s="40"/>
      <c r="C18" s="40"/>
      <c r="D18" s="40"/>
      <c r="E18" s="40"/>
    </row>
    <row r="19" spans="1:8" x14ac:dyDescent="0.25">
      <c r="A19" s="76" t="s">
        <v>35</v>
      </c>
      <c r="B19" s="76"/>
      <c r="C19" s="76"/>
      <c r="D19" s="76"/>
      <c r="E19" s="76"/>
    </row>
    <row r="20" spans="1:8" ht="10.5" customHeight="1" x14ac:dyDescent="0.25">
      <c r="A20" s="81" t="s">
        <v>18</v>
      </c>
      <c r="B20" s="75"/>
      <c r="C20" s="75"/>
      <c r="D20" s="75"/>
      <c r="E20" s="75"/>
    </row>
    <row r="21" spans="1:8" x14ac:dyDescent="0.25">
      <c r="A21" s="75"/>
      <c r="B21" s="75"/>
      <c r="C21" s="75"/>
      <c r="D21" s="75"/>
      <c r="E21" s="75"/>
    </row>
    <row r="22" spans="1:8" ht="30.75" customHeight="1" x14ac:dyDescent="0.25">
      <c r="A22" s="76" t="s">
        <v>19</v>
      </c>
      <c r="B22" s="76"/>
      <c r="C22" s="76"/>
      <c r="D22" s="76"/>
      <c r="E22" s="76"/>
    </row>
    <row r="23" spans="1:8" x14ac:dyDescent="0.25">
      <c r="A23" s="75"/>
      <c r="B23" s="75"/>
      <c r="C23" s="75"/>
      <c r="D23" s="75"/>
      <c r="E23" s="75"/>
    </row>
    <row r="24" spans="1:8" ht="63.75" customHeight="1" x14ac:dyDescent="0.25">
      <c r="A24" s="76" t="s">
        <v>41</v>
      </c>
      <c r="B24" s="76"/>
      <c r="C24" s="76"/>
      <c r="D24" s="76"/>
      <c r="E24" s="76"/>
    </row>
    <row r="25" spans="1:8" ht="33.75" customHeight="1" x14ac:dyDescent="0.25">
      <c r="A25" s="85" t="s">
        <v>73</v>
      </c>
      <c r="B25" s="85"/>
      <c r="C25" s="85"/>
      <c r="D25" s="85"/>
      <c r="E25" s="85"/>
    </row>
    <row r="26" spans="1:8" x14ac:dyDescent="0.25">
      <c r="A26" s="85"/>
      <c r="B26" s="85"/>
      <c r="C26" s="85"/>
      <c r="D26" s="85"/>
      <c r="E26" s="85"/>
      <c r="F26" s="2">
        <v>849.2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3923.3040000000001</v>
      </c>
      <c r="H28" s="39"/>
    </row>
    <row r="29" spans="1:8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5961.384</v>
      </c>
      <c r="H29" s="39"/>
    </row>
    <row r="30" spans="1:8" ht="38.25" x14ac:dyDescent="0.25">
      <c r="A30" s="9" t="s">
        <v>31</v>
      </c>
      <c r="B30" s="11" t="s">
        <v>63</v>
      </c>
      <c r="C30" s="3" t="s">
        <v>5</v>
      </c>
      <c r="D30" s="3">
        <v>2.0499999999999998</v>
      </c>
      <c r="E30" s="10">
        <f>D30*F26*G26</f>
        <v>5222.58</v>
      </c>
      <c r="H30" s="39"/>
    </row>
    <row r="31" spans="1:8" ht="60" x14ac:dyDescent="0.25">
      <c r="A31" s="9" t="s">
        <v>28</v>
      </c>
      <c r="B31" s="11" t="s">
        <v>63</v>
      </c>
      <c r="C31" s="3" t="s">
        <v>5</v>
      </c>
      <c r="D31" s="3">
        <v>0.59</v>
      </c>
      <c r="E31" s="10">
        <f>D31*F26*G26</f>
        <v>1503.0840000000001</v>
      </c>
      <c r="H31" s="39"/>
    </row>
    <row r="32" spans="1:8" ht="38.25" x14ac:dyDescent="0.25">
      <c r="A32" s="9" t="s">
        <v>27</v>
      </c>
      <c r="B32" s="11" t="s">
        <v>63</v>
      </c>
      <c r="C32" s="3" t="s">
        <v>5</v>
      </c>
      <c r="D32" s="3">
        <v>0.12</v>
      </c>
      <c r="E32" s="10">
        <f>D32*F26*G26</f>
        <v>305.71199999999999</v>
      </c>
      <c r="H32" s="39"/>
    </row>
    <row r="33" spans="1:8" ht="60" x14ac:dyDescent="0.25">
      <c r="A33" s="9" t="s">
        <v>37</v>
      </c>
      <c r="B33" s="11" t="s">
        <v>32</v>
      </c>
      <c r="C33" s="3" t="s">
        <v>5</v>
      </c>
      <c r="D33" s="3">
        <v>1.06</v>
      </c>
      <c r="E33" s="20">
        <v>0</v>
      </c>
      <c r="H33" s="39"/>
    </row>
    <row r="34" spans="1:8" x14ac:dyDescent="0.25">
      <c r="A34" s="9" t="s">
        <v>29</v>
      </c>
      <c r="B34" s="11" t="s">
        <v>36</v>
      </c>
      <c r="C34" s="3" t="s">
        <v>5</v>
      </c>
      <c r="D34" s="3">
        <v>2.76</v>
      </c>
      <c r="E34" s="10">
        <f>D34*F26*G26</f>
        <v>7031.3760000000002</v>
      </c>
      <c r="H34" s="39"/>
    </row>
    <row r="35" spans="1:8" ht="15.75" thickBot="1" x14ac:dyDescent="0.3">
      <c r="A35" s="23" t="s">
        <v>57</v>
      </c>
      <c r="B35" s="24" t="s">
        <v>36</v>
      </c>
      <c r="C35" s="25" t="s">
        <v>5</v>
      </c>
      <c r="D35" s="25">
        <v>2.7</v>
      </c>
      <c r="E35" s="26">
        <f>D35*F26*G26</f>
        <v>6878.52</v>
      </c>
      <c r="H35" s="39"/>
    </row>
    <row r="36" spans="1:8" ht="15.75" thickBot="1" x14ac:dyDescent="0.3">
      <c r="A36" s="29" t="s">
        <v>49</v>
      </c>
      <c r="B36" s="30" t="s">
        <v>70</v>
      </c>
      <c r="C36" s="31" t="s">
        <v>51</v>
      </c>
      <c r="D36" s="31"/>
      <c r="E36" s="32">
        <v>82.43</v>
      </c>
      <c r="H36" s="39"/>
    </row>
    <row r="37" spans="1:8" ht="30" x14ac:dyDescent="0.25">
      <c r="A37" s="13" t="s">
        <v>75</v>
      </c>
      <c r="B37" s="28" t="s">
        <v>76</v>
      </c>
      <c r="C37" s="21" t="s">
        <v>47</v>
      </c>
      <c r="D37" s="3">
        <v>8</v>
      </c>
      <c r="E37" s="22">
        <f>D37*126.7</f>
        <v>1013.6</v>
      </c>
    </row>
    <row r="38" spans="1:8" x14ac:dyDescent="0.25">
      <c r="A38" s="9"/>
      <c r="B38" s="11"/>
      <c r="C38" s="3"/>
      <c r="D38" s="3"/>
      <c r="E38" s="10"/>
    </row>
    <row r="39" spans="1:8" s="19" customFormat="1" ht="14.25" x14ac:dyDescent="0.2">
      <c r="A39" s="15" t="s">
        <v>48</v>
      </c>
      <c r="B39" s="16"/>
      <c r="C39" s="17"/>
      <c r="D39" s="17"/>
      <c r="E39" s="18">
        <f>SUM(E28:E38)</f>
        <v>31921.989999999998</v>
      </c>
    </row>
    <row r="41" spans="1:8" ht="30" customHeight="1" x14ac:dyDescent="0.25">
      <c r="A41" s="76" t="s">
        <v>71</v>
      </c>
      <c r="B41" s="76"/>
      <c r="C41" s="76"/>
      <c r="D41" s="76"/>
      <c r="E41" s="76"/>
    </row>
    <row r="42" spans="1:8" ht="30" customHeight="1" x14ac:dyDescent="0.25">
      <c r="A42" s="76" t="s">
        <v>23</v>
      </c>
      <c r="B42" s="76"/>
      <c r="C42" s="76"/>
      <c r="D42" s="76"/>
      <c r="E42" s="76"/>
    </row>
    <row r="43" spans="1:8" x14ac:dyDescent="0.25">
      <c r="A43" s="76" t="s">
        <v>22</v>
      </c>
      <c r="B43" s="76"/>
      <c r="C43" s="76"/>
      <c r="D43" s="76"/>
      <c r="E43" s="76"/>
    </row>
    <row r="44" spans="1:8" ht="29.25" customHeight="1" x14ac:dyDescent="0.25">
      <c r="A44" s="76" t="s">
        <v>55</v>
      </c>
      <c r="B44" s="76"/>
      <c r="C44" s="76"/>
      <c r="D44" s="76"/>
      <c r="E44" s="76"/>
    </row>
    <row r="45" spans="1:8" x14ac:dyDescent="0.25">
      <c r="A45" s="76" t="s">
        <v>20</v>
      </c>
      <c r="B45" s="76"/>
      <c r="C45" s="76"/>
      <c r="D45" s="76"/>
      <c r="E45" s="76"/>
    </row>
    <row r="46" spans="1:8" x14ac:dyDescent="0.25">
      <c r="A46" s="87" t="s">
        <v>6</v>
      </c>
      <c r="B46" s="87"/>
      <c r="C46" s="87"/>
      <c r="D46" s="87"/>
      <c r="E46" s="87"/>
    </row>
    <row r="47" spans="1:8" x14ac:dyDescent="0.25">
      <c r="A47" s="76" t="s">
        <v>20</v>
      </c>
      <c r="B47" s="76"/>
      <c r="C47" s="76"/>
      <c r="D47" s="76"/>
      <c r="E47" s="76"/>
    </row>
    <row r="48" spans="1:8" x14ac:dyDescent="0.25">
      <c r="A48" s="88" t="s">
        <v>62</v>
      </c>
      <c r="B48" s="88"/>
      <c r="C48" s="88"/>
      <c r="D48" s="88"/>
      <c r="E48" s="88"/>
    </row>
    <row r="49" spans="1:5" x14ac:dyDescent="0.25">
      <c r="B49" s="86" t="s">
        <v>21</v>
      </c>
      <c r="C49" s="86"/>
      <c r="D49" s="86"/>
      <c r="E49" s="8" t="s">
        <v>7</v>
      </c>
    </row>
    <row r="50" spans="1:5" x14ac:dyDescent="0.25">
      <c r="A50" s="41"/>
      <c r="B50" s="41"/>
      <c r="C50" s="41"/>
      <c r="D50" s="41"/>
      <c r="E50" s="41"/>
    </row>
    <row r="51" spans="1:5" x14ac:dyDescent="0.25">
      <c r="A51" s="88" t="s">
        <v>53</v>
      </c>
      <c r="B51" s="88"/>
      <c r="C51" s="88"/>
      <c r="D51" s="88"/>
      <c r="E51" s="88"/>
    </row>
    <row r="52" spans="1:5" x14ac:dyDescent="0.25">
      <c r="B52" s="86" t="s">
        <v>21</v>
      </c>
      <c r="C52" s="86"/>
      <c r="D52" s="86"/>
      <c r="E52" s="8" t="s">
        <v>7</v>
      </c>
    </row>
    <row r="56" spans="1:5" x14ac:dyDescent="0.25">
      <c r="A56" s="19" t="s">
        <v>64</v>
      </c>
    </row>
    <row r="57" spans="1:5" x14ac:dyDescent="0.25">
      <c r="A57" s="2" t="s">
        <v>65</v>
      </c>
      <c r="B57" s="35">
        <v>-30936.47</v>
      </c>
    </row>
    <row r="58" spans="1:5" ht="15.75" x14ac:dyDescent="0.25">
      <c r="A58" s="36" t="s">
        <v>66</v>
      </c>
      <c r="B58" s="37">
        <v>128883.24</v>
      </c>
    </row>
    <row r="59" spans="1:5" x14ac:dyDescent="0.25">
      <c r="A59" s="2" t="s">
        <v>72</v>
      </c>
      <c r="B59" s="37">
        <v>120612.74</v>
      </c>
    </row>
    <row r="60" spans="1:5" x14ac:dyDescent="0.25">
      <c r="A60" s="38" t="s">
        <v>67</v>
      </c>
      <c r="B60" s="35">
        <f>B57+B59-('1 кв.'!E40+'2 кв.'!E40+E39)</f>
        <v>-9895.0059999999794</v>
      </c>
    </row>
  </sheetData>
  <mergeCells count="34">
    <mergeCell ref="A48:E48"/>
    <mergeCell ref="B49:D49"/>
    <mergeCell ref="A51:E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zoomScaleNormal="100" zoomScaleSheetLayoutView="100" workbookViewId="0">
      <selection activeCell="B59" sqref="B5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7109375" style="2" customWidth="1"/>
    <col min="9" max="16384" width="9.140625" style="2"/>
  </cols>
  <sheetData>
    <row r="1" spans="1:5" ht="15.75" x14ac:dyDescent="0.25">
      <c r="A1" s="79" t="s">
        <v>12</v>
      </c>
      <c r="B1" s="79"/>
      <c r="C1" s="79"/>
      <c r="D1" s="79"/>
      <c r="E1" s="79"/>
    </row>
    <row r="2" spans="1:5" ht="31.5" customHeight="1" x14ac:dyDescent="0.25">
      <c r="A2" s="77" t="s">
        <v>13</v>
      </c>
      <c r="B2" s="78"/>
      <c r="C2" s="78"/>
      <c r="D2" s="78"/>
      <c r="E2" s="78"/>
    </row>
    <row r="3" spans="1:5" x14ac:dyDescent="0.25">
      <c r="A3" s="42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82" t="s">
        <v>95</v>
      </c>
      <c r="E4" s="82"/>
    </row>
    <row r="5" spans="1:5" x14ac:dyDescent="0.25">
      <c r="A5" s="42"/>
      <c r="B5" s="4"/>
      <c r="C5" s="4"/>
      <c r="D5" s="4"/>
      <c r="E5" s="4"/>
    </row>
    <row r="6" spans="1:5" x14ac:dyDescent="0.25">
      <c r="A6" s="76" t="s">
        <v>0</v>
      </c>
      <c r="B6" s="76"/>
      <c r="C6" s="76"/>
      <c r="D6" s="76"/>
      <c r="E6" s="76"/>
    </row>
    <row r="7" spans="1:5" x14ac:dyDescent="0.25">
      <c r="A7" s="80" t="s">
        <v>74</v>
      </c>
      <c r="B7" s="80"/>
      <c r="C7" s="80"/>
      <c r="D7" s="80"/>
      <c r="E7" s="80"/>
    </row>
    <row r="8" spans="1:5" x14ac:dyDescent="0.25">
      <c r="A8" s="81" t="s">
        <v>1</v>
      </c>
      <c r="B8" s="81"/>
      <c r="C8" s="81"/>
      <c r="D8" s="81"/>
      <c r="E8" s="81"/>
    </row>
    <row r="9" spans="1:5" x14ac:dyDescent="0.25">
      <c r="A9" s="75"/>
      <c r="B9" s="75"/>
      <c r="C9" s="75"/>
      <c r="D9" s="75"/>
      <c r="E9" s="75"/>
    </row>
    <row r="10" spans="1:5" x14ac:dyDescent="0.25">
      <c r="A10" s="76" t="s">
        <v>39</v>
      </c>
      <c r="B10" s="76"/>
      <c r="C10" s="76"/>
      <c r="D10" s="76"/>
      <c r="E10" s="76"/>
    </row>
    <row r="11" spans="1:5" ht="27" customHeight="1" x14ac:dyDescent="0.25">
      <c r="A11" s="83" t="s">
        <v>16</v>
      </c>
      <c r="B11" s="84"/>
      <c r="C11" s="84"/>
      <c r="D11" s="84"/>
      <c r="E11" s="84"/>
    </row>
    <row r="12" spans="1:5" x14ac:dyDescent="0.25">
      <c r="A12" s="75"/>
      <c r="B12" s="75"/>
      <c r="C12" s="75"/>
      <c r="D12" s="75"/>
      <c r="E12" s="75"/>
    </row>
    <row r="13" spans="1:5" ht="31.5" customHeight="1" x14ac:dyDescent="0.25">
      <c r="A13" s="76" t="s">
        <v>105</v>
      </c>
      <c r="B13" s="76"/>
      <c r="C13" s="76"/>
      <c r="D13" s="76"/>
      <c r="E13" s="76"/>
    </row>
    <row r="14" spans="1:5" x14ac:dyDescent="0.25">
      <c r="A14" s="81" t="s">
        <v>17</v>
      </c>
      <c r="B14" s="75"/>
      <c r="C14" s="75"/>
      <c r="D14" s="75"/>
      <c r="E14" s="75"/>
    </row>
    <row r="15" spans="1:5" x14ac:dyDescent="0.25">
      <c r="A15" s="75"/>
      <c r="B15" s="75"/>
      <c r="C15" s="75"/>
      <c r="D15" s="75"/>
      <c r="E15" s="75"/>
    </row>
    <row r="16" spans="1:5" x14ac:dyDescent="0.25">
      <c r="A16" s="76" t="s">
        <v>34</v>
      </c>
      <c r="B16" s="76"/>
      <c r="C16" s="76"/>
      <c r="D16" s="76"/>
      <c r="E16" s="76"/>
    </row>
    <row r="17" spans="1:8" ht="11.25" customHeight="1" x14ac:dyDescent="0.25">
      <c r="A17" s="81" t="s">
        <v>2</v>
      </c>
      <c r="B17" s="75"/>
      <c r="C17" s="75"/>
      <c r="D17" s="75"/>
      <c r="E17" s="75"/>
    </row>
    <row r="18" spans="1:8" ht="11.25" customHeight="1" x14ac:dyDescent="0.25">
      <c r="A18" s="43"/>
      <c r="B18" s="42"/>
      <c r="C18" s="42"/>
      <c r="D18" s="42"/>
      <c r="E18" s="42"/>
    </row>
    <row r="19" spans="1:8" x14ac:dyDescent="0.25">
      <c r="A19" s="76" t="s">
        <v>35</v>
      </c>
      <c r="B19" s="76"/>
      <c r="C19" s="76"/>
      <c r="D19" s="76"/>
      <c r="E19" s="76"/>
    </row>
    <row r="20" spans="1:8" ht="10.5" customHeight="1" x14ac:dyDescent="0.25">
      <c r="A20" s="81" t="s">
        <v>18</v>
      </c>
      <c r="B20" s="75"/>
      <c r="C20" s="75"/>
      <c r="D20" s="75"/>
      <c r="E20" s="75"/>
    </row>
    <row r="21" spans="1:8" x14ac:dyDescent="0.25">
      <c r="A21" s="75"/>
      <c r="B21" s="75"/>
      <c r="C21" s="75"/>
      <c r="D21" s="75"/>
      <c r="E21" s="75"/>
    </row>
    <row r="22" spans="1:8" ht="30.75" customHeight="1" x14ac:dyDescent="0.25">
      <c r="A22" s="76" t="s">
        <v>19</v>
      </c>
      <c r="B22" s="76"/>
      <c r="C22" s="76"/>
      <c r="D22" s="76"/>
      <c r="E22" s="76"/>
    </row>
    <row r="23" spans="1:8" x14ac:dyDescent="0.25">
      <c r="A23" s="75"/>
      <c r="B23" s="75"/>
      <c r="C23" s="75"/>
      <c r="D23" s="75"/>
      <c r="E23" s="75"/>
    </row>
    <row r="24" spans="1:8" ht="63.75" customHeight="1" x14ac:dyDescent="0.25">
      <c r="A24" s="76" t="s">
        <v>104</v>
      </c>
      <c r="B24" s="76"/>
      <c r="C24" s="76"/>
      <c r="D24" s="76"/>
      <c r="E24" s="76"/>
    </row>
    <row r="25" spans="1:8" ht="33.75" customHeight="1" x14ac:dyDescent="0.25">
      <c r="A25" s="85" t="s">
        <v>73</v>
      </c>
      <c r="B25" s="85"/>
      <c r="C25" s="85"/>
      <c r="D25" s="85"/>
      <c r="E25" s="85"/>
    </row>
    <row r="26" spans="1:8" x14ac:dyDescent="0.25">
      <c r="A26" s="85"/>
      <c r="B26" s="85"/>
      <c r="C26" s="85"/>
      <c r="D26" s="85"/>
      <c r="E26" s="85"/>
      <c r="F26" s="2">
        <v>849.2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3923.3040000000001</v>
      </c>
      <c r="H28" s="39"/>
    </row>
    <row r="29" spans="1:8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5961.384</v>
      </c>
      <c r="H29" s="39"/>
    </row>
    <row r="30" spans="1:8" ht="38.25" x14ac:dyDescent="0.25">
      <c r="A30" s="9" t="s">
        <v>31</v>
      </c>
      <c r="B30" s="11" t="s">
        <v>63</v>
      </c>
      <c r="C30" s="3" t="s">
        <v>5</v>
      </c>
      <c r="D30" s="3">
        <v>2.0499999999999998</v>
      </c>
      <c r="E30" s="10">
        <f>D30*F26*G26</f>
        <v>5222.58</v>
      </c>
      <c r="H30" s="39"/>
    </row>
    <row r="31" spans="1:8" ht="60" x14ac:dyDescent="0.25">
      <c r="A31" s="9" t="s">
        <v>28</v>
      </c>
      <c r="B31" s="11" t="s">
        <v>63</v>
      </c>
      <c r="C31" s="3" t="s">
        <v>5</v>
      </c>
      <c r="D31" s="3">
        <v>0.59</v>
      </c>
      <c r="E31" s="10">
        <f>D31*F26*G26</f>
        <v>1503.0840000000001</v>
      </c>
      <c r="H31" s="39"/>
    </row>
    <row r="32" spans="1:8" ht="38.25" x14ac:dyDescent="0.25">
      <c r="A32" s="9" t="s">
        <v>27</v>
      </c>
      <c r="B32" s="11" t="s">
        <v>63</v>
      </c>
      <c r="C32" s="3" t="s">
        <v>5</v>
      </c>
      <c r="D32" s="3">
        <v>0.12</v>
      </c>
      <c r="E32" s="10">
        <f>D32*F26*G26</f>
        <v>305.71199999999999</v>
      </c>
      <c r="H32" s="39"/>
    </row>
    <row r="33" spans="1:8" ht="60" x14ac:dyDescent="0.25">
      <c r="A33" s="9" t="s">
        <v>37</v>
      </c>
      <c r="B33" s="11" t="s">
        <v>32</v>
      </c>
      <c r="C33" s="3" t="s">
        <v>5</v>
      </c>
      <c r="D33" s="3">
        <v>1.06</v>
      </c>
      <c r="E33" s="20">
        <v>2400</v>
      </c>
      <c r="H33" s="39"/>
    </row>
    <row r="34" spans="1:8" x14ac:dyDescent="0.25">
      <c r="A34" s="9" t="s">
        <v>29</v>
      </c>
      <c r="B34" s="11" t="s">
        <v>36</v>
      </c>
      <c r="C34" s="3" t="s">
        <v>5</v>
      </c>
      <c r="D34" s="3">
        <v>2.76</v>
      </c>
      <c r="E34" s="10">
        <f>D34*F26*G26</f>
        <v>7031.3760000000002</v>
      </c>
      <c r="H34" s="39"/>
    </row>
    <row r="35" spans="1:8" ht="15.75" thickBot="1" x14ac:dyDescent="0.3">
      <c r="A35" s="23" t="s">
        <v>57</v>
      </c>
      <c r="B35" s="24" t="s">
        <v>36</v>
      </c>
      <c r="C35" s="25" t="s">
        <v>5</v>
      </c>
      <c r="D35" s="25">
        <v>2.7</v>
      </c>
      <c r="E35" s="26">
        <f>D35*F26*G26</f>
        <v>6878.52</v>
      </c>
      <c r="H35" s="39"/>
    </row>
    <row r="36" spans="1:8" ht="15.75" thickBot="1" x14ac:dyDescent="0.3">
      <c r="A36" s="29" t="s">
        <v>49</v>
      </c>
      <c r="B36" s="30" t="s">
        <v>100</v>
      </c>
      <c r="C36" s="31" t="s">
        <v>51</v>
      </c>
      <c r="D36" s="31"/>
      <c r="E36" s="32">
        <v>30392.91</v>
      </c>
      <c r="H36" s="39"/>
    </row>
    <row r="37" spans="1:8" x14ac:dyDescent="0.25">
      <c r="A37" s="13" t="s">
        <v>101</v>
      </c>
      <c r="B37" s="28" t="s">
        <v>98</v>
      </c>
      <c r="C37" s="21" t="s">
        <v>47</v>
      </c>
      <c r="D37" s="3">
        <v>72</v>
      </c>
      <c r="E37" s="22">
        <f>D37*126.7</f>
        <v>9122.4</v>
      </c>
    </row>
    <row r="38" spans="1:8" x14ac:dyDescent="0.25">
      <c r="A38" s="13" t="s">
        <v>96</v>
      </c>
      <c r="B38" s="11" t="s">
        <v>98</v>
      </c>
      <c r="C38" s="21" t="s">
        <v>47</v>
      </c>
      <c r="D38" s="3">
        <v>40</v>
      </c>
      <c r="E38" s="22">
        <f>D38*126.7</f>
        <v>5068</v>
      </c>
    </row>
    <row r="39" spans="1:8" x14ac:dyDescent="0.25">
      <c r="A39" s="13" t="s">
        <v>97</v>
      </c>
      <c r="B39" s="11" t="s">
        <v>99</v>
      </c>
      <c r="C39" s="21" t="s">
        <v>47</v>
      </c>
      <c r="D39" s="3">
        <v>1.33</v>
      </c>
      <c r="E39" s="22">
        <f>D39*126.7</f>
        <v>168.51100000000002</v>
      </c>
    </row>
    <row r="40" spans="1:8" x14ac:dyDescent="0.25">
      <c r="A40" s="9"/>
      <c r="B40" s="11"/>
      <c r="C40" s="3"/>
      <c r="D40" s="3"/>
      <c r="E40" s="10"/>
    </row>
    <row r="41" spans="1:8" s="19" customFormat="1" ht="14.25" x14ac:dyDescent="0.2">
      <c r="A41" s="15" t="s">
        <v>48</v>
      </c>
      <c r="B41" s="16"/>
      <c r="C41" s="17"/>
      <c r="D41" s="17"/>
      <c r="E41" s="18">
        <f>SUM(E28:E40)</f>
        <v>77977.780999999988</v>
      </c>
    </row>
    <row r="43" spans="1:8" ht="30" customHeight="1" x14ac:dyDescent="0.25">
      <c r="A43" s="94" t="s">
        <v>103</v>
      </c>
      <c r="B43" s="94"/>
      <c r="C43" s="94"/>
      <c r="D43" s="94"/>
      <c r="E43" s="94"/>
    </row>
    <row r="44" spans="1:8" ht="30" customHeight="1" x14ac:dyDescent="0.25">
      <c r="A44" s="76" t="s">
        <v>23</v>
      </c>
      <c r="B44" s="76"/>
      <c r="C44" s="76"/>
      <c r="D44" s="76"/>
      <c r="E44" s="76"/>
    </row>
    <row r="45" spans="1:8" x14ac:dyDescent="0.25">
      <c r="A45" s="76" t="s">
        <v>22</v>
      </c>
      <c r="B45" s="76"/>
      <c r="C45" s="76"/>
      <c r="D45" s="76"/>
      <c r="E45" s="76"/>
    </row>
    <row r="46" spans="1:8" ht="29.25" customHeight="1" x14ac:dyDescent="0.25">
      <c r="A46" s="76" t="s">
        <v>55</v>
      </c>
      <c r="B46" s="76"/>
      <c r="C46" s="76"/>
      <c r="D46" s="76"/>
      <c r="E46" s="76"/>
    </row>
    <row r="47" spans="1:8" x14ac:dyDescent="0.25">
      <c r="A47" s="76" t="s">
        <v>20</v>
      </c>
      <c r="B47" s="76"/>
      <c r="C47" s="76"/>
      <c r="D47" s="76"/>
      <c r="E47" s="76"/>
    </row>
    <row r="48" spans="1:8" x14ac:dyDescent="0.25">
      <c r="A48" s="87" t="s">
        <v>6</v>
      </c>
      <c r="B48" s="87"/>
      <c r="C48" s="87"/>
      <c r="D48" s="87"/>
      <c r="E48" s="87"/>
    </row>
    <row r="49" spans="1:5" x14ac:dyDescent="0.25">
      <c r="A49" s="76" t="s">
        <v>20</v>
      </c>
      <c r="B49" s="76"/>
      <c r="C49" s="76"/>
      <c r="D49" s="76"/>
      <c r="E49" s="76"/>
    </row>
    <row r="50" spans="1:5" x14ac:dyDescent="0.25">
      <c r="A50" s="88" t="s">
        <v>62</v>
      </c>
      <c r="B50" s="88"/>
      <c r="C50" s="88"/>
      <c r="D50" s="88"/>
      <c r="E50" s="88"/>
    </row>
    <row r="51" spans="1:5" x14ac:dyDescent="0.25">
      <c r="B51" s="86" t="s">
        <v>21</v>
      </c>
      <c r="C51" s="86"/>
      <c r="D51" s="86"/>
      <c r="E51" s="8" t="s">
        <v>7</v>
      </c>
    </row>
    <row r="52" spans="1:5" x14ac:dyDescent="0.25">
      <c r="A52" s="43"/>
      <c r="B52" s="43"/>
      <c r="C52" s="43"/>
      <c r="D52" s="43"/>
      <c r="E52" s="43"/>
    </row>
    <row r="53" spans="1:5" x14ac:dyDescent="0.25">
      <c r="A53" s="88" t="s">
        <v>53</v>
      </c>
      <c r="B53" s="88"/>
      <c r="C53" s="88"/>
      <c r="D53" s="88"/>
      <c r="E53" s="88"/>
    </row>
    <row r="54" spans="1:5" x14ac:dyDescent="0.25">
      <c r="B54" s="86" t="s">
        <v>21</v>
      </c>
      <c r="C54" s="86"/>
      <c r="D54" s="86"/>
      <c r="E54" s="8" t="s">
        <v>7</v>
      </c>
    </row>
    <row r="58" spans="1:5" x14ac:dyDescent="0.25">
      <c r="A58" s="19" t="s">
        <v>64</v>
      </c>
    </row>
    <row r="59" spans="1:5" x14ac:dyDescent="0.25">
      <c r="A59" s="2" t="s">
        <v>65</v>
      </c>
      <c r="B59" s="35">
        <v>-30936.47</v>
      </c>
    </row>
    <row r="60" spans="1:5" ht="15.75" x14ac:dyDescent="0.25">
      <c r="A60" s="36" t="s">
        <v>66</v>
      </c>
      <c r="B60" s="37">
        <v>173058.66</v>
      </c>
    </row>
    <row r="61" spans="1:5" x14ac:dyDescent="0.25">
      <c r="A61" s="2" t="s">
        <v>72</v>
      </c>
      <c r="B61" s="37">
        <v>161635.74</v>
      </c>
    </row>
    <row r="62" spans="1:5" x14ac:dyDescent="0.25">
      <c r="A62" s="38" t="s">
        <v>67</v>
      </c>
      <c r="B62" s="35">
        <f>B59+B61-('1 кв.'!E40+'2 кв.'!E40+'3 кв.'!E39+'4 кв.'!E41)</f>
        <v>-46849.786999999982</v>
      </c>
    </row>
  </sheetData>
  <mergeCells count="34">
    <mergeCell ref="A50:E50"/>
    <mergeCell ref="B51:D51"/>
    <mergeCell ref="A53:E53"/>
    <mergeCell ref="B54:D54"/>
    <mergeCell ref="A44:E44"/>
    <mergeCell ref="A45:E45"/>
    <mergeCell ref="A46:E46"/>
    <mergeCell ref="A47:E47"/>
    <mergeCell ref="A48:E48"/>
    <mergeCell ref="A49:E49"/>
    <mergeCell ref="A43:E4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view="pageBreakPreview" topLeftCell="A25" zoomScaleNormal="100" zoomScaleSheetLayoutView="100" workbookViewId="0">
      <selection activeCell="F17" sqref="F17"/>
    </sheetView>
  </sheetViews>
  <sheetFormatPr defaultRowHeight="15" x14ac:dyDescent="0.25"/>
  <cols>
    <col min="1" max="1" width="13.5703125" customWidth="1"/>
    <col min="2" max="2" width="56.85546875" customWidth="1"/>
    <col min="3" max="4" width="15.28515625" customWidth="1"/>
    <col min="5" max="5" width="11.85546875" customWidth="1"/>
    <col min="6" max="6" width="14.7109375" customWidth="1"/>
    <col min="7" max="7" width="12.42578125" customWidth="1"/>
    <col min="8" max="8" width="12" customWidth="1"/>
    <col min="9" max="9" width="13.5703125" customWidth="1"/>
  </cols>
  <sheetData>
    <row r="1" spans="1:6" ht="15.75" x14ac:dyDescent="0.25">
      <c r="A1" s="90" t="s">
        <v>77</v>
      </c>
      <c r="B1" s="90"/>
      <c r="C1" s="90"/>
      <c r="D1" s="67"/>
      <c r="E1" s="44"/>
    </row>
    <row r="2" spans="1:6" ht="15.75" x14ac:dyDescent="0.25">
      <c r="A2" s="91" t="s">
        <v>78</v>
      </c>
      <c r="B2" s="91"/>
      <c r="C2" s="91"/>
      <c r="D2" s="68"/>
      <c r="E2" s="36"/>
    </row>
    <row r="3" spans="1:6" ht="15.75" x14ac:dyDescent="0.25">
      <c r="A3" s="91" t="s">
        <v>79</v>
      </c>
      <c r="B3" s="91"/>
      <c r="C3" s="91"/>
      <c r="D3" s="68"/>
      <c r="E3" s="36"/>
    </row>
    <row r="4" spans="1:6" ht="15.75" x14ac:dyDescent="0.25">
      <c r="A4" s="90" t="s">
        <v>94</v>
      </c>
      <c r="B4" s="90"/>
      <c r="C4" s="90"/>
      <c r="D4" s="67"/>
      <c r="E4" s="44"/>
    </row>
    <row r="5" spans="1:6" ht="15.75" x14ac:dyDescent="0.25">
      <c r="A5" s="92"/>
      <c r="B5" s="92"/>
      <c r="C5" s="92"/>
      <c r="D5" s="12"/>
      <c r="E5" s="1"/>
    </row>
    <row r="6" spans="1:6" ht="15.75" x14ac:dyDescent="0.25">
      <c r="A6" s="36"/>
      <c r="B6" s="2" t="s">
        <v>65</v>
      </c>
      <c r="C6" s="35">
        <f>'4 кв.'!B59</f>
        <v>-30936.47</v>
      </c>
      <c r="D6" s="35"/>
      <c r="E6" s="45"/>
    </row>
    <row r="7" spans="1:6" ht="15.75" x14ac:dyDescent="0.25">
      <c r="A7" s="46" t="s">
        <v>80</v>
      </c>
      <c r="B7" s="36" t="s">
        <v>66</v>
      </c>
      <c r="C7" s="37">
        <f>'4 кв.'!B60</f>
        <v>173058.66</v>
      </c>
      <c r="D7" s="37"/>
      <c r="E7" s="47"/>
    </row>
    <row r="8" spans="1:6" ht="15.75" x14ac:dyDescent="0.25">
      <c r="A8" s="12"/>
      <c r="B8" s="2" t="s">
        <v>72</v>
      </c>
      <c r="C8" s="37">
        <f>'4 кв.'!B61</f>
        <v>161635.74</v>
      </c>
      <c r="D8" s="37"/>
      <c r="E8" s="47"/>
    </row>
    <row r="9" spans="1:6" ht="15.75" x14ac:dyDescent="0.25">
      <c r="A9" s="12"/>
      <c r="B9" s="36" t="s">
        <v>81</v>
      </c>
      <c r="C9" s="48">
        <f>SUM(C8:C8)</f>
        <v>161635.74</v>
      </c>
      <c r="D9" s="48"/>
      <c r="E9" s="45"/>
    </row>
    <row r="10" spans="1:6" ht="15.75" x14ac:dyDescent="0.25">
      <c r="A10" s="1"/>
      <c r="B10" s="89"/>
      <c r="C10" s="89"/>
      <c r="D10" s="46"/>
      <c r="E10" s="47"/>
    </row>
    <row r="11" spans="1:6" ht="15.75" x14ac:dyDescent="0.25">
      <c r="A11" s="49" t="s">
        <v>82</v>
      </c>
      <c r="B11" s="50" t="s">
        <v>83</v>
      </c>
      <c r="C11" s="37">
        <f>'1 кв.'!E36+'2 кв.'!E36+'3 кв.'!E36+'4 кв.'!E36</f>
        <v>35167.67</v>
      </c>
      <c r="D11" s="37"/>
      <c r="E11" s="47"/>
    </row>
    <row r="12" spans="1:6" ht="15.75" x14ac:dyDescent="0.25">
      <c r="A12" s="1"/>
      <c r="B12" s="50" t="s">
        <v>84</v>
      </c>
      <c r="C12" s="37">
        <f>E24+E26</f>
        <v>16978.710999999999</v>
      </c>
      <c r="D12" s="37"/>
      <c r="E12" s="47"/>
      <c r="F12" s="51"/>
    </row>
    <row r="13" spans="1:6" ht="15.75" x14ac:dyDescent="0.25">
      <c r="B13" s="52" t="s">
        <v>4</v>
      </c>
      <c r="C13" s="37">
        <f>'1 кв.'!E28+'2 кв.'!E28+'3 кв.'!E28+'4 кв.'!E28</f>
        <v>16712.256000000001</v>
      </c>
      <c r="D13" s="37"/>
      <c r="E13" s="47"/>
    </row>
    <row r="14" spans="1:6" ht="15.75" x14ac:dyDescent="0.25">
      <c r="A14" s="49"/>
      <c r="B14" s="52" t="s">
        <v>25</v>
      </c>
      <c r="C14" s="37">
        <f>'1 кв.'!E29+'2 кв.'!E29+'3 кв.'!E29+'4 кв.'!E29</f>
        <v>23386.968000000001</v>
      </c>
      <c r="D14" s="37"/>
      <c r="E14" s="47"/>
    </row>
    <row r="15" spans="1:6" ht="15.75" x14ac:dyDescent="0.25">
      <c r="A15" s="49"/>
      <c r="B15" s="52" t="s">
        <v>31</v>
      </c>
      <c r="C15" s="37">
        <f>'1 кв.'!E30+'2 кв.'!E30+'3 кв.'!E30+'4 кв.'!E30</f>
        <v>20788.415999999997</v>
      </c>
      <c r="D15" s="37"/>
      <c r="E15" s="47"/>
    </row>
    <row r="16" spans="1:6" ht="15.75" x14ac:dyDescent="0.25">
      <c r="A16" s="49"/>
      <c r="B16" s="52" t="s">
        <v>85</v>
      </c>
      <c r="C16" s="37">
        <f>'1 кв.'!E31+'2 кв.'!E31+'3 кв.'!E31+'4 кв.'!E31</f>
        <v>5910.4319999999998</v>
      </c>
      <c r="D16" s="37"/>
      <c r="E16" s="47"/>
    </row>
    <row r="17" spans="1:6" ht="15.75" x14ac:dyDescent="0.25">
      <c r="A17" s="49"/>
      <c r="B17" s="52" t="s">
        <v>86</v>
      </c>
      <c r="C17" s="37">
        <f>'1 кв.'!E32+'2 кв.'!E32+'3 кв.'!E32+'4 кв.'!E32</f>
        <v>1222.848</v>
      </c>
      <c r="D17" s="37"/>
      <c r="E17" s="47"/>
    </row>
    <row r="18" spans="1:6" ht="15.75" x14ac:dyDescent="0.25">
      <c r="A18" s="49"/>
      <c r="B18" s="52" t="s">
        <v>87</v>
      </c>
      <c r="C18" s="37">
        <f>'1 кв.'!E33+'2 кв.'!E33+'3 кв.'!E33+'4 кв.'!E33</f>
        <v>5640</v>
      </c>
      <c r="D18" s="37"/>
      <c r="E18" s="47"/>
    </row>
    <row r="19" spans="1:6" ht="15.75" x14ac:dyDescent="0.25">
      <c r="A19" s="49"/>
      <c r="B19" s="52" t="s">
        <v>29</v>
      </c>
      <c r="C19" s="37">
        <f>'1 кв.'!E34+'2 кв.'!E34+'3 кв.'!E34+'4 кв.'!E34</f>
        <v>22699.116000000002</v>
      </c>
      <c r="D19" s="37"/>
      <c r="E19" s="47"/>
    </row>
    <row r="20" spans="1:6" ht="15.75" x14ac:dyDescent="0.25">
      <c r="A20" s="49"/>
      <c r="B20" s="52" t="s">
        <v>33</v>
      </c>
      <c r="C20" s="37">
        <f>'1 кв.'!E35+'2 кв.'!E35+'3 кв.'!E35+'4 кв.'!E35</f>
        <v>29042.640000000003</v>
      </c>
      <c r="D20" s="37"/>
      <c r="E20" s="47"/>
    </row>
    <row r="21" spans="1:6" ht="15.75" x14ac:dyDescent="0.25">
      <c r="A21" s="1"/>
      <c r="B21" s="46" t="s">
        <v>88</v>
      </c>
      <c r="C21" s="93">
        <f>SUM(C11:C20)</f>
        <v>177549.057</v>
      </c>
      <c r="D21" s="73"/>
      <c r="E21" s="74">
        <f>'1 кв.'!E40+'2 кв.'!E40+'3 кв.'!E39+'4 кв.'!E41</f>
        <v>177549.05699999997</v>
      </c>
      <c r="F21" s="51"/>
    </row>
    <row r="22" spans="1:6" ht="15.75" x14ac:dyDescent="0.25">
      <c r="A22" s="1"/>
      <c r="B22" s="53" t="s">
        <v>89</v>
      </c>
      <c r="C22" s="35">
        <f>C6+C9-C21</f>
        <v>-46849.787000000011</v>
      </c>
      <c r="D22" s="35"/>
      <c r="E22" s="47"/>
    </row>
    <row r="23" spans="1:6" s="56" customFormat="1" ht="30" x14ac:dyDescent="0.25">
      <c r="A23" s="11"/>
      <c r="B23" s="54" t="s">
        <v>90</v>
      </c>
      <c r="C23" s="3" t="s">
        <v>91</v>
      </c>
      <c r="D23" s="69"/>
      <c r="E23" s="55"/>
    </row>
    <row r="24" spans="1:6" s="56" customFormat="1" ht="15.75" x14ac:dyDescent="0.25">
      <c r="A24" s="57" t="s">
        <v>45</v>
      </c>
      <c r="B24" s="58" t="s">
        <v>43</v>
      </c>
      <c r="C24" s="59">
        <v>6</v>
      </c>
      <c r="D24" s="70"/>
      <c r="E24" s="55">
        <f>8*118.42</f>
        <v>947.36</v>
      </c>
    </row>
    <row r="25" spans="1:6" ht="15.75" x14ac:dyDescent="0.25">
      <c r="A25" s="57" t="s">
        <v>46</v>
      </c>
      <c r="B25" s="58" t="s">
        <v>44</v>
      </c>
      <c r="C25" s="59">
        <v>2</v>
      </c>
      <c r="D25" s="70"/>
      <c r="E25" s="47"/>
      <c r="F25" s="56"/>
    </row>
    <row r="26" spans="1:6" ht="30" x14ac:dyDescent="0.25">
      <c r="A26" s="57" t="s">
        <v>61</v>
      </c>
      <c r="B26" s="58" t="s">
        <v>59</v>
      </c>
      <c r="C26" s="60">
        <v>2</v>
      </c>
      <c r="D26" s="71"/>
      <c r="E26" s="47">
        <f>126.53*126.7</f>
        <v>16031.351000000001</v>
      </c>
      <c r="F26" s="56"/>
    </row>
    <row r="27" spans="1:6" ht="15.75" x14ac:dyDescent="0.25">
      <c r="A27" s="57"/>
      <c r="B27" s="58" t="s">
        <v>60</v>
      </c>
      <c r="C27" s="59">
        <v>3.2</v>
      </c>
      <c r="D27" s="70"/>
      <c r="E27" s="47"/>
      <c r="F27" s="56"/>
    </row>
    <row r="28" spans="1:6" ht="15.75" x14ac:dyDescent="0.25">
      <c r="A28" s="57" t="s">
        <v>76</v>
      </c>
      <c r="B28" s="58" t="s">
        <v>75</v>
      </c>
      <c r="C28" s="60">
        <v>8</v>
      </c>
      <c r="D28" s="71"/>
      <c r="E28" s="47"/>
      <c r="F28" s="56"/>
    </row>
    <row r="29" spans="1:6" ht="15.75" x14ac:dyDescent="0.25">
      <c r="A29" s="57" t="s">
        <v>98</v>
      </c>
      <c r="B29" s="58" t="s">
        <v>102</v>
      </c>
      <c r="C29" s="60">
        <v>72</v>
      </c>
      <c r="D29" s="71"/>
      <c r="E29" s="47"/>
      <c r="F29" s="56"/>
    </row>
    <row r="30" spans="1:6" ht="15.75" x14ac:dyDescent="0.25">
      <c r="A30" s="57"/>
      <c r="B30" s="58" t="s">
        <v>96</v>
      </c>
      <c r="C30" s="60">
        <v>40</v>
      </c>
      <c r="D30" s="71"/>
      <c r="E30" s="47"/>
      <c r="F30" s="56"/>
    </row>
    <row r="31" spans="1:6" ht="15.75" x14ac:dyDescent="0.25">
      <c r="A31" s="57" t="s">
        <v>99</v>
      </c>
      <c r="B31" s="58" t="s">
        <v>97</v>
      </c>
      <c r="C31" s="60">
        <v>1.33</v>
      </c>
      <c r="D31" s="71"/>
      <c r="E31" s="47"/>
      <c r="F31" s="56"/>
    </row>
    <row r="32" spans="1:6" ht="15.75" x14ac:dyDescent="0.25">
      <c r="A32" s="3"/>
      <c r="B32" s="13"/>
      <c r="C32" s="57"/>
      <c r="D32" s="61"/>
      <c r="E32" s="47"/>
    </row>
    <row r="33" spans="1:5" s="66" customFormat="1" ht="15.75" x14ac:dyDescent="0.25">
      <c r="A33" s="62"/>
      <c r="B33" s="63" t="s">
        <v>92</v>
      </c>
      <c r="C33" s="64">
        <f>SUM(C24:C32)</f>
        <v>134.53</v>
      </c>
      <c r="D33" s="72"/>
      <c r="E33" s="65"/>
    </row>
    <row r="34" spans="1:5" ht="15.75" x14ac:dyDescent="0.25">
      <c r="A34" s="1"/>
      <c r="B34" s="46"/>
      <c r="C34" s="46"/>
      <c r="D34" s="46"/>
      <c r="E34" s="47"/>
    </row>
    <row r="35" spans="1:5" ht="15.75" x14ac:dyDescent="0.25">
      <c r="A35" s="46" t="s">
        <v>93</v>
      </c>
      <c r="C35" s="46"/>
      <c r="D35" s="46"/>
      <c r="E35" s="47"/>
    </row>
    <row r="36" spans="1:5" ht="15.75" x14ac:dyDescent="0.25">
      <c r="A36" s="1"/>
      <c r="B36" s="46"/>
      <c r="C36" s="46"/>
      <c r="D36" s="46"/>
      <c r="E36" s="47"/>
    </row>
    <row r="37" spans="1:5" ht="15.75" x14ac:dyDescent="0.25">
      <c r="A37" s="1"/>
      <c r="B37" s="46"/>
      <c r="C37" s="46"/>
      <c r="D37" s="46"/>
      <c r="E37" s="47"/>
    </row>
    <row r="38" spans="1:5" ht="15.75" x14ac:dyDescent="0.25">
      <c r="A38" s="1"/>
      <c r="B38" s="46"/>
      <c r="C38" s="46"/>
      <c r="D38" s="46"/>
      <c r="E38" s="47"/>
    </row>
    <row r="39" spans="1:5" ht="15.75" x14ac:dyDescent="0.25">
      <c r="A39" s="1"/>
      <c r="B39" s="46"/>
      <c r="C39" s="46"/>
      <c r="D39" s="46"/>
      <c r="E39" s="47"/>
    </row>
    <row r="40" spans="1:5" ht="15.75" x14ac:dyDescent="0.25">
      <c r="A40" s="1"/>
      <c r="B40" s="46"/>
      <c r="C40" s="46"/>
      <c r="D40" s="46"/>
      <c r="E40" s="47"/>
    </row>
    <row r="41" spans="1:5" ht="15.75" x14ac:dyDescent="0.25">
      <c r="A41" s="1"/>
      <c r="B41" s="46"/>
      <c r="C41" s="46"/>
      <c r="D41" s="46"/>
      <c r="E41" s="47"/>
    </row>
    <row r="42" spans="1:5" ht="15.75" x14ac:dyDescent="0.25">
      <c r="A42" s="1"/>
      <c r="B42" s="46"/>
      <c r="C42" s="46"/>
      <c r="D42" s="46"/>
      <c r="E42" s="47"/>
    </row>
    <row r="43" spans="1:5" ht="15.75" x14ac:dyDescent="0.25">
      <c r="A43" s="1"/>
      <c r="B43" s="46"/>
      <c r="C43" s="46"/>
      <c r="D43" s="46"/>
      <c r="E43" s="47"/>
    </row>
    <row r="44" spans="1:5" ht="15.75" x14ac:dyDescent="0.25">
      <c r="A44" s="1"/>
      <c r="B44" s="46"/>
      <c r="C44" s="46"/>
      <c r="D44" s="46"/>
      <c r="E44" s="47"/>
    </row>
    <row r="45" spans="1:5" ht="15.75" x14ac:dyDescent="0.25">
      <c r="A45" s="1"/>
      <c r="B45" s="46"/>
      <c r="C45" s="46"/>
      <c r="D45" s="46"/>
      <c r="E45" s="47"/>
    </row>
    <row r="46" spans="1:5" ht="15.75" x14ac:dyDescent="0.25">
      <c r="A46" s="1"/>
      <c r="B46" s="46"/>
      <c r="C46" s="46"/>
      <c r="D46" s="46"/>
      <c r="E46" s="47"/>
    </row>
    <row r="47" spans="1:5" ht="15.75" x14ac:dyDescent="0.25">
      <c r="A47" s="1"/>
      <c r="B47" s="46"/>
      <c r="C47" s="46"/>
      <c r="D47" s="46"/>
      <c r="E47" s="47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годовой 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'годовой отчет'!Область_печати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2017-02-02T10:53:30Z</dcterms:modified>
</cp:coreProperties>
</file>