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3"/>
  </bookViews>
  <sheets>
    <sheet name="1 кв." sheetId="5" r:id="rId1"/>
    <sheet name="2 кв." sheetId="1" r:id="rId2"/>
    <sheet name="3 кв." sheetId="2" r:id="rId3"/>
    <sheet name="4 кв" sheetId="3" r:id="rId4"/>
    <sheet name="годовой отчет" sheetId="4" r:id="rId5"/>
  </sheets>
  <definedNames>
    <definedName name="_edn1" localSheetId="1">'2 кв.'!$A$85</definedName>
    <definedName name="_edn2" localSheetId="1">'2 кв.'!$A$87</definedName>
    <definedName name="_edn3" localSheetId="1">'2 кв.'!$A$88</definedName>
    <definedName name="_edn4" localSheetId="1">'2 кв.'!$A$89</definedName>
    <definedName name="_ednref1" localSheetId="1">'2 кв.'!#REF!</definedName>
    <definedName name="_ednref2" localSheetId="1">'2 кв.'!$A$53</definedName>
    <definedName name="_ednref3" localSheetId="1">'2 кв.'!$D$52</definedName>
    <definedName name="_ednref4" localSheetId="1">'2 кв.'!$D$53</definedName>
    <definedName name="_xlnm.Print_Area" localSheetId="0">'1 кв.'!$A$1:$E$54</definedName>
    <definedName name="_xlnm.Print_Area" localSheetId="1">'2 кв.'!$A$1:$E$61</definedName>
    <definedName name="_xlnm.Print_Area" localSheetId="2">'3 кв.'!$A$1:$E$62</definedName>
    <definedName name="_xlnm.Print_Area" localSheetId="3">'4 кв'!$A$1:$E$59</definedName>
    <definedName name="_xlnm.Print_Area" localSheetId="4">'годовой отчет'!$A$1:$C$32</definedName>
  </definedNames>
  <calcPr calcId="145621"/>
</workbook>
</file>

<file path=xl/calcChain.xml><?xml version="1.0" encoding="utf-8"?>
<calcChain xmlns="http://schemas.openxmlformats.org/spreadsheetml/2006/main">
  <c r="B59" i="3" l="1"/>
  <c r="A58" i="3"/>
  <c r="B20" i="4" l="1"/>
  <c r="B62" i="2"/>
  <c r="C14" i="4" l="1"/>
  <c r="C15" i="4"/>
  <c r="C16" i="4"/>
  <c r="C17" i="4"/>
  <c r="C18" i="4"/>
  <c r="C19" i="4"/>
  <c r="C13" i="4"/>
  <c r="E26" i="4"/>
  <c r="E24" i="4"/>
  <c r="C12" i="4" s="1"/>
  <c r="C11" i="4"/>
  <c r="C8" i="4"/>
  <c r="C9" i="4" s="1"/>
  <c r="C7" i="4"/>
  <c r="C6" i="4"/>
  <c r="C30" i="4"/>
  <c r="C21" i="4" l="1"/>
  <c r="C22" i="4" s="1"/>
  <c r="E36" i="5"/>
  <c r="E34" i="5"/>
  <c r="E33" i="5"/>
  <c r="E31" i="5"/>
  <c r="E30" i="5"/>
  <c r="E29" i="5"/>
  <c r="E28" i="5"/>
  <c r="E34" i="3"/>
  <c r="E33" i="3"/>
  <c r="E31" i="3"/>
  <c r="E30" i="3"/>
  <c r="E29" i="3"/>
  <c r="E28" i="3"/>
  <c r="E38" i="5" l="1"/>
  <c r="E37" i="3"/>
  <c r="E38" i="2"/>
  <c r="E40" i="2"/>
  <c r="E37" i="2"/>
  <c r="E36" i="2"/>
  <c r="E34" i="2" l="1"/>
  <c r="E33" i="2"/>
  <c r="E31" i="2"/>
  <c r="E30" i="2"/>
  <c r="E29" i="2"/>
  <c r="E28" i="2"/>
  <c r="B59" i="1" l="1"/>
  <c r="E36" i="1" l="1"/>
  <c r="E28" i="1" l="1"/>
  <c r="E29" i="1" l="1"/>
  <c r="E34" i="1" l="1"/>
  <c r="E33" i="1"/>
  <c r="E30" i="1"/>
  <c r="E38" i="1" l="1"/>
  <c r="E31" i="1"/>
</calcChain>
</file>

<file path=xl/sharedStrings.xml><?xml version="1.0" encoding="utf-8"?>
<sst xmlns="http://schemas.openxmlformats.org/spreadsheetml/2006/main" count="309" uniqueCount="94">
  <si>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</si>
  <si>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</si>
  <si>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</si>
  <si>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</si>
  <si>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</si>
  <si>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</si>
  <si>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</si>
  <si>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</si>
  <si>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</si>
  <si>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</si>
  <si>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</si>
  <si>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</si>
  <si>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</si>
  <si>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</si>
  <si>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</si>
  <si>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</si>
  <si>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</si>
  <si>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</si>
  <si>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</si>
  <si>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</si>
  <si>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</si>
  <si>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</si>
  <si>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</si>
  <si>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</si>
  <si>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</si>
  <si>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</si>
  <si>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</si>
  <si>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</si>
  <si>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</si>
  <si>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</si>
  <si>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</si>
  <si>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</si>
  <si>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</si>
  <si>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</si>
  <si>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 Крупской, д. 40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</si>
  <si>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11 от 20.03.2013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</si>
  <si>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№11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</si>
  <si>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Крупской</t>
    </r>
  </si>
  <si>
    <t>ч/час</t>
  </si>
  <si>
    <t>Стоимость материалов</t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</si>
  <si>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</si>
  <si>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</si>
  <si>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Землянской Тамары Ивановны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</si>
  <si>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Землянской Т.И.</t>
    </r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</si>
  <si>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</si>
  <si>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</si>
  <si>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</si>
  <si>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"30" 06  2016 г.</t>
  </si>
  <si>
    <t>Распиловка дерева (кв.7)</t>
  </si>
  <si>
    <t>июнь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</si>
  <si>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</si>
  <si>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</si>
  <si>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</si>
  <si>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</si>
  <si>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</si>
  <si>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</si>
  <si>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</si>
  <si>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t xml:space="preserve">           2. Всего за период с "01" 04 2016 г. по "30" 06 2016 г. выполнено работ (оказано услуг) на общую сумму тринадцать тысяч девятьсот сорок девять (прописью) рублей 45 копеек.</t>
  </si>
  <si>
    <t>"30" 09  2016 г.</t>
  </si>
  <si>
    <t>3 квартал</t>
  </si>
  <si>
    <t>Ремонт крыши (кв.7)</t>
  </si>
  <si>
    <t>Устранение течи по вент трубе (кв.3)</t>
  </si>
  <si>
    <t xml:space="preserve">Замер стола и скамеек </t>
  </si>
  <si>
    <t>июль</t>
  </si>
  <si>
    <t>август</t>
  </si>
  <si>
    <t>сентябрь</t>
  </si>
  <si>
    <t>корректировка отчета согл.справки за 2015г.</t>
  </si>
  <si>
    <t xml:space="preserve">           2. Всего за период с "01" 07 2016 г. по "30" 09 2016 г. выполнено работ (оказано услуг) на общую сумму шестнадцать тысяч семьсот шестьдесят пять (прописью) рублей 31 копейка.</t>
  </si>
  <si>
    <t>"31" 12  2016 г.</t>
  </si>
  <si>
    <t>4 квартал</t>
  </si>
  <si>
    <t>"31" 03  2016 г.</t>
  </si>
  <si>
    <t>1 квартал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</si>
  <si>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</si>
  <si>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</si>
  <si>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</si>
  <si>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</si>
  <si>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</si>
  <si>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</si>
  <si>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</si>
  <si>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</si>
  <si>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</si>
  <si>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</si>
  <si>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Расходы по управлению МКД</t>
  </si>
  <si>
    <t>Итого расходов</t>
  </si>
  <si>
    <t>Остаток средств</t>
  </si>
  <si>
    <t>Наименование работ</t>
  </si>
  <si>
    <t>трудозатр ч-час</t>
  </si>
  <si>
    <t>март</t>
  </si>
  <si>
    <t>ИТОГО</t>
  </si>
  <si>
    <t>Составил: инженер ПТО ____________________ Филиппенко Ю.А.</t>
  </si>
  <si>
    <t>по ж.д. ул. Крупской, 40</t>
  </si>
  <si>
    <t>Замена общедомового эл.счетчика в 1 подъезде (кв.2)</t>
  </si>
  <si>
    <t>-</t>
  </si>
  <si>
    <t xml:space="preserve">           2. Всего за период с "01" 10 2016 г. по "31" 12 2016 г. выполнено работ (оказано услуг) на общую сумму четырнадцать тысяч двести восемьдесят два рубля 85 копеек.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</si>
</sst>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43" fontId="4" fillId="0" borderId="0" xfId="0" applyNumberFormat="1" applyFont="1"/>
    <xf numFmtId="0" fontId="14" fillId="0" borderId="6" xfId="0" applyFont="1" applyBorder="1"/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0" xfId="0" applyFont="1" applyFill="1"/>
    <xf numFmtId="0" fontId="15" fillId="0" borderId="0" xfId="0" applyFont="1" applyAlignment="1"/>
    <xf numFmtId="4" fontId="15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9" fillId="0" borderId="0" xfId="0" applyNumberFormat="1" applyFont="1" applyAlignment="1">
      <alignment horizontal="right"/>
    </xf>
    <xf numFmtId="0" fontId="3" fillId="0" borderId="0" xfId="0" applyFont="1" applyBorder="1"/>
    <xf numFmtId="49" fontId="17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17" fillId="0" borderId="7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7" fillId="0" borderId="6" xfId="0" applyFont="1" applyBorder="1"/>
    <xf numFmtId="0" fontId="17" fillId="0" borderId="6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8" fillId="0" borderId="0" xfId="0" applyNumberFormat="1" applyFont="1"/>
    <xf numFmtId="0" fontId="18" fillId="0" borderId="0" xfId="0" applyFont="1"/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22" zoomScaleNormal="100" zoomScaleSheetLayoutView="100" workbookViewId="0">
      <selection activeCell="C65" sqref="C6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66" t="s">
        <v>12</v>
      </c>
      <c r="B1" s="66"/>
      <c r="C1" s="66"/>
      <c r="D1" s="66"/>
      <c r="E1" s="66"/>
    </row>
    <row r="2" spans="1:5" ht="30.75" customHeight="1" x14ac:dyDescent="0.25">
      <c r="A2" s="67" t="s">
        <v>13</v>
      </c>
      <c r="B2" s="68"/>
      <c r="C2" s="68"/>
      <c r="D2" s="68"/>
      <c r="E2" s="68"/>
    </row>
    <row r="3" spans="1:5" x14ac:dyDescent="0.25">
      <c r="A3" s="35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9" t="s">
        <v>70</v>
      </c>
      <c r="E4" s="69"/>
    </row>
    <row r="5" spans="1:5" x14ac:dyDescent="0.25">
      <c r="A5" s="35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1" t="s">
        <v>34</v>
      </c>
      <c r="B7" s="71"/>
      <c r="C7" s="71"/>
      <c r="D7" s="71"/>
      <c r="E7" s="71"/>
    </row>
    <row r="8" spans="1:5" x14ac:dyDescent="0.25">
      <c r="A8" s="64" t="s">
        <v>1</v>
      </c>
      <c r="B8" s="64"/>
      <c r="C8" s="64"/>
      <c r="D8" s="64"/>
      <c r="E8" s="64"/>
    </row>
    <row r="9" spans="1:5" x14ac:dyDescent="0.25">
      <c r="A9" s="65"/>
      <c r="B9" s="65"/>
      <c r="C9" s="65"/>
      <c r="D9" s="65"/>
      <c r="E9" s="65"/>
    </row>
    <row r="10" spans="1:5" x14ac:dyDescent="0.25">
      <c r="A10" s="70" t="s">
        <v>42</v>
      </c>
      <c r="B10" s="70"/>
      <c r="C10" s="70"/>
      <c r="D10" s="70"/>
      <c r="E10" s="70"/>
    </row>
    <row r="11" spans="1:5" ht="27.75" customHeight="1" x14ac:dyDescent="0.25">
      <c r="A11" s="72" t="s">
        <v>15</v>
      </c>
      <c r="B11" s="73"/>
      <c r="C11" s="73"/>
      <c r="D11" s="73"/>
      <c r="E11" s="73"/>
    </row>
    <row r="12" spans="1:5" x14ac:dyDescent="0.25">
      <c r="A12" s="65"/>
      <c r="B12" s="65"/>
      <c r="C12" s="65"/>
      <c r="D12" s="65"/>
      <c r="E12" s="65"/>
    </row>
    <row r="13" spans="1:5" ht="29.25" customHeight="1" x14ac:dyDescent="0.25">
      <c r="A13" s="70" t="s">
        <v>35</v>
      </c>
      <c r="B13" s="70"/>
      <c r="C13" s="70"/>
      <c r="D13" s="70"/>
      <c r="E13" s="70"/>
    </row>
    <row r="14" spans="1:5" x14ac:dyDescent="0.25">
      <c r="A14" s="64" t="s">
        <v>16</v>
      </c>
      <c r="B14" s="65"/>
      <c r="C14" s="65"/>
      <c r="D14" s="65"/>
      <c r="E14" s="65"/>
    </row>
    <row r="15" spans="1:5" x14ac:dyDescent="0.25">
      <c r="A15" s="65"/>
      <c r="B15" s="65"/>
      <c r="C15" s="65"/>
      <c r="D15" s="65"/>
      <c r="E15" s="65"/>
    </row>
    <row r="16" spans="1:5" x14ac:dyDescent="0.25">
      <c r="A16" s="70" t="s">
        <v>31</v>
      </c>
      <c r="B16" s="70"/>
      <c r="C16" s="70"/>
      <c r="D16" s="70"/>
      <c r="E16" s="70"/>
    </row>
    <row r="17" spans="1:7" x14ac:dyDescent="0.25">
      <c r="A17" s="64" t="s">
        <v>2</v>
      </c>
      <c r="B17" s="65"/>
      <c r="C17" s="65"/>
      <c r="D17" s="65"/>
      <c r="E17" s="65"/>
    </row>
    <row r="18" spans="1:7" x14ac:dyDescent="0.25">
      <c r="A18" s="36"/>
      <c r="B18" s="35"/>
      <c r="C18" s="35"/>
      <c r="D18" s="35"/>
      <c r="E18" s="35"/>
    </row>
    <row r="19" spans="1:7" x14ac:dyDescent="0.25">
      <c r="A19" s="70" t="s">
        <v>30</v>
      </c>
      <c r="B19" s="70"/>
      <c r="C19" s="70"/>
      <c r="D19" s="70"/>
      <c r="E19" s="70"/>
    </row>
    <row r="20" spans="1:7" x14ac:dyDescent="0.25">
      <c r="A20" s="64" t="s">
        <v>17</v>
      </c>
      <c r="B20" s="65"/>
      <c r="C20" s="65"/>
      <c r="D20" s="65"/>
      <c r="E20" s="65"/>
    </row>
    <row r="21" spans="1:7" x14ac:dyDescent="0.25">
      <c r="A21" s="65"/>
      <c r="B21" s="65"/>
      <c r="C21" s="65"/>
      <c r="D21" s="65"/>
      <c r="E21" s="65"/>
    </row>
    <row r="22" spans="1:7" ht="27.75" customHeight="1" x14ac:dyDescent="0.25">
      <c r="A22" s="70" t="s">
        <v>18</v>
      </c>
      <c r="B22" s="70"/>
      <c r="C22" s="70"/>
      <c r="D22" s="70"/>
      <c r="E22" s="70"/>
    </row>
    <row r="23" spans="1:7" x14ac:dyDescent="0.25">
      <c r="A23" s="65"/>
      <c r="B23" s="65"/>
      <c r="C23" s="65"/>
      <c r="D23" s="65"/>
      <c r="E23" s="65"/>
    </row>
    <row r="24" spans="1:7" ht="63.75" customHeight="1" x14ac:dyDescent="0.25">
      <c r="A24" s="70" t="s">
        <v>36</v>
      </c>
      <c r="B24" s="70"/>
      <c r="C24" s="70"/>
      <c r="D24" s="70"/>
      <c r="E24" s="70"/>
    </row>
    <row r="25" spans="1:7" ht="32.25" customHeight="1" x14ac:dyDescent="0.25">
      <c r="A25" s="74" t="s">
        <v>37</v>
      </c>
      <c r="B25" s="74"/>
      <c r="C25" s="74"/>
      <c r="D25" s="74"/>
      <c r="E25" s="74"/>
    </row>
    <row r="26" spans="1:7" x14ac:dyDescent="0.25">
      <c r="A26" s="74"/>
      <c r="B26" s="74"/>
      <c r="C26" s="74"/>
      <c r="D26" s="74"/>
      <c r="E26" s="74"/>
      <c r="F26" s="2">
        <v>494.6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1.45</v>
      </c>
      <c r="E28" s="11">
        <f>D28*F26*G26</f>
        <v>2151.5099999999998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2.25</v>
      </c>
      <c r="E29" s="11">
        <f>D29*F26*G26</f>
        <v>3338.55</v>
      </c>
    </row>
    <row r="30" spans="1:7" ht="60" x14ac:dyDescent="0.25">
      <c r="A30" s="10" t="s">
        <v>27</v>
      </c>
      <c r="B30" s="12" t="s">
        <v>50</v>
      </c>
      <c r="C30" s="3" t="s">
        <v>5</v>
      </c>
      <c r="D30" s="3">
        <v>0.24</v>
      </c>
      <c r="E30" s="11">
        <f>D30*F26*G26</f>
        <v>356.11200000000002</v>
      </c>
    </row>
    <row r="31" spans="1:7" ht="38.25" x14ac:dyDescent="0.25">
      <c r="A31" s="10" t="s">
        <v>26</v>
      </c>
      <c r="B31" s="12" t="s">
        <v>50</v>
      </c>
      <c r="C31" s="3" t="s">
        <v>5</v>
      </c>
      <c r="D31" s="3">
        <v>0.35</v>
      </c>
      <c r="E31" s="11">
        <f>D31*F26*G26</f>
        <v>519.32999999999993</v>
      </c>
    </row>
    <row r="32" spans="1:7" ht="60" x14ac:dyDescent="0.25">
      <c r="A32" s="10" t="s">
        <v>33</v>
      </c>
      <c r="B32" s="12" t="s">
        <v>29</v>
      </c>
      <c r="C32" s="3" t="s">
        <v>5</v>
      </c>
      <c r="D32" s="3">
        <v>0.83</v>
      </c>
      <c r="E32" s="11">
        <v>0</v>
      </c>
    </row>
    <row r="33" spans="1:8" x14ac:dyDescent="0.25">
      <c r="A33" s="10" t="s">
        <v>28</v>
      </c>
      <c r="B33" s="12" t="s">
        <v>32</v>
      </c>
      <c r="C33" s="3" t="s">
        <v>5</v>
      </c>
      <c r="D33" s="3">
        <v>0.98</v>
      </c>
      <c r="E33" s="11">
        <f>D33*F26*G26</f>
        <v>1454.124</v>
      </c>
    </row>
    <row r="34" spans="1:8" ht="15.75" thickBot="1" x14ac:dyDescent="0.3">
      <c r="A34" s="17" t="s">
        <v>46</v>
      </c>
      <c r="B34" s="18" t="s">
        <v>32</v>
      </c>
      <c r="C34" s="19" t="s">
        <v>5</v>
      </c>
      <c r="D34" s="19">
        <v>1.84</v>
      </c>
      <c r="E34" s="20">
        <f>D34*F26*G26</f>
        <v>2730.192</v>
      </c>
    </row>
    <row r="35" spans="1:8" ht="15.75" thickBot="1" x14ac:dyDescent="0.3">
      <c r="A35" s="17" t="s">
        <v>39</v>
      </c>
      <c r="B35" s="18" t="s">
        <v>71</v>
      </c>
      <c r="C35" s="19" t="s">
        <v>44</v>
      </c>
      <c r="D35" s="19"/>
      <c r="E35" s="20">
        <v>853.89</v>
      </c>
    </row>
    <row r="36" spans="1:8" x14ac:dyDescent="0.25">
      <c r="A36" s="27"/>
      <c r="B36" s="14"/>
      <c r="C36" s="15" t="s">
        <v>38</v>
      </c>
      <c r="D36" s="15">
        <v>4</v>
      </c>
      <c r="E36" s="16">
        <f>D36*118.42</f>
        <v>473.68</v>
      </c>
    </row>
    <row r="37" spans="1:8" x14ac:dyDescent="0.25">
      <c r="A37" s="10"/>
      <c r="B37" s="12"/>
      <c r="C37" s="3"/>
      <c r="D37" s="3"/>
      <c r="E37" s="11"/>
    </row>
    <row r="38" spans="1:8" s="25" customFormat="1" ht="14.25" x14ac:dyDescent="0.2">
      <c r="A38" s="21" t="s">
        <v>40</v>
      </c>
      <c r="B38" s="22"/>
      <c r="C38" s="23"/>
      <c r="D38" s="23"/>
      <c r="E38" s="24">
        <f>SUM(E28:E37)</f>
        <v>11877.387999999999</v>
      </c>
    </row>
    <row r="40" spans="1:8" ht="42.75" customHeight="1" x14ac:dyDescent="0.25">
      <c r="A40" s="70" t="s">
        <v>57</v>
      </c>
      <c r="B40" s="70"/>
      <c r="C40" s="70"/>
      <c r="D40" s="70"/>
      <c r="E40" s="70"/>
    </row>
    <row r="41" spans="1:8" ht="30" customHeight="1" x14ac:dyDescent="0.25">
      <c r="A41" s="70" t="s">
        <v>22</v>
      </c>
      <c r="B41" s="70"/>
      <c r="C41" s="70"/>
      <c r="D41" s="70"/>
      <c r="E41" s="70"/>
    </row>
    <row r="42" spans="1:8" x14ac:dyDescent="0.25">
      <c r="A42" s="70" t="s">
        <v>21</v>
      </c>
      <c r="B42" s="70"/>
      <c r="C42" s="70"/>
      <c r="D42" s="70"/>
      <c r="E42" s="70"/>
      <c r="H42" s="26"/>
    </row>
    <row r="43" spans="1:8" ht="31.5" customHeight="1" x14ac:dyDescent="0.25">
      <c r="A43" s="70" t="s">
        <v>45</v>
      </c>
      <c r="B43" s="70"/>
      <c r="C43" s="70"/>
      <c r="D43" s="70"/>
      <c r="E43" s="70"/>
    </row>
    <row r="44" spans="1:8" x14ac:dyDescent="0.25">
      <c r="A44" s="70" t="s">
        <v>19</v>
      </c>
      <c r="B44" s="70"/>
      <c r="C44" s="70"/>
      <c r="D44" s="70"/>
      <c r="E44" s="70"/>
    </row>
    <row r="45" spans="1:8" x14ac:dyDescent="0.25">
      <c r="A45" s="78" t="s">
        <v>6</v>
      </c>
      <c r="B45" s="78"/>
      <c r="C45" s="78"/>
      <c r="D45" s="78"/>
      <c r="E45" s="78"/>
    </row>
    <row r="46" spans="1:8" x14ac:dyDescent="0.25">
      <c r="A46" s="70" t="s">
        <v>19</v>
      </c>
      <c r="B46" s="70"/>
      <c r="C46" s="70"/>
      <c r="D46" s="70"/>
      <c r="E46" s="70"/>
    </row>
    <row r="47" spans="1:8" ht="15" customHeight="1" x14ac:dyDescent="0.25">
      <c r="A47" s="75" t="s">
        <v>41</v>
      </c>
      <c r="B47" s="75"/>
      <c r="C47" s="75"/>
      <c r="D47" s="75"/>
      <c r="E47" s="8"/>
    </row>
    <row r="48" spans="1:8" ht="11.25" customHeight="1" x14ac:dyDescent="0.25">
      <c r="B48" s="76" t="s">
        <v>20</v>
      </c>
      <c r="C48" s="76"/>
      <c r="D48" s="76"/>
      <c r="E48" s="9" t="s">
        <v>7</v>
      </c>
    </row>
    <row r="49" spans="1:5" x14ac:dyDescent="0.25">
      <c r="A49" s="36"/>
      <c r="B49" s="36"/>
      <c r="C49" s="36"/>
      <c r="D49" s="36"/>
      <c r="E49" s="36"/>
    </row>
    <row r="50" spans="1:5" x14ac:dyDescent="0.25">
      <c r="A50" s="77" t="s">
        <v>43</v>
      </c>
      <c r="B50" s="77"/>
      <c r="C50" s="77"/>
      <c r="D50" s="77"/>
      <c r="E50" s="8"/>
    </row>
    <row r="51" spans="1:5" x14ac:dyDescent="0.25">
      <c r="B51" s="76" t="s">
        <v>20</v>
      </c>
      <c r="C51" s="76"/>
      <c r="D51" s="76"/>
      <c r="E51" s="9" t="s">
        <v>7</v>
      </c>
    </row>
  </sheetData>
  <mergeCells count="34">
    <mergeCell ref="A47:D47"/>
    <mergeCell ref="B48:D48"/>
    <mergeCell ref="A50:D50"/>
    <mergeCell ref="B51:D51"/>
    <mergeCell ref="A41:E41"/>
    <mergeCell ref="A42:E42"/>
    <mergeCell ref="A43:E43"/>
    <mergeCell ref="A44:E44"/>
    <mergeCell ref="A45:E45"/>
    <mergeCell ref="A46:E46"/>
    <mergeCell ref="A40:E4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40" zoomScaleNormal="100" zoomScaleSheetLayoutView="100" workbookViewId="0">
      <selection activeCell="B65" sqref="B6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66" t="s">
        <v>12</v>
      </c>
      <c r="B1" s="66"/>
      <c r="C1" s="66"/>
      <c r="D1" s="66"/>
      <c r="E1" s="66"/>
    </row>
    <row r="2" spans="1:5" ht="32.25" customHeight="1" x14ac:dyDescent="0.25">
      <c r="A2" s="67" t="s">
        <v>13</v>
      </c>
      <c r="B2" s="68"/>
      <c r="C2" s="68"/>
      <c r="D2" s="68"/>
      <c r="E2" s="68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69" t="s">
        <v>47</v>
      </c>
      <c r="E4" s="69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1" t="s">
        <v>34</v>
      </c>
      <c r="B7" s="71"/>
      <c r="C7" s="71"/>
      <c r="D7" s="71"/>
      <c r="E7" s="71"/>
    </row>
    <row r="8" spans="1:5" x14ac:dyDescent="0.25">
      <c r="A8" s="64" t="s">
        <v>1</v>
      </c>
      <c r="B8" s="64"/>
      <c r="C8" s="64"/>
      <c r="D8" s="64"/>
      <c r="E8" s="64"/>
    </row>
    <row r="9" spans="1:5" ht="7.5" customHeight="1" x14ac:dyDescent="0.25">
      <c r="A9" s="65"/>
      <c r="B9" s="65"/>
      <c r="C9" s="65"/>
      <c r="D9" s="65"/>
      <c r="E9" s="65"/>
    </row>
    <row r="10" spans="1:5" x14ac:dyDescent="0.25">
      <c r="A10" s="70" t="s">
        <v>42</v>
      </c>
      <c r="B10" s="70"/>
      <c r="C10" s="70"/>
      <c r="D10" s="70"/>
      <c r="E10" s="70"/>
    </row>
    <row r="11" spans="1:5" ht="22.5" customHeight="1" x14ac:dyDescent="0.25">
      <c r="A11" s="72" t="s">
        <v>15</v>
      </c>
      <c r="B11" s="73"/>
      <c r="C11" s="73"/>
      <c r="D11" s="73"/>
      <c r="E11" s="73"/>
    </row>
    <row r="12" spans="1:5" ht="9" customHeight="1" x14ac:dyDescent="0.25">
      <c r="A12" s="65"/>
      <c r="B12" s="65"/>
      <c r="C12" s="65"/>
      <c r="D12" s="65"/>
      <c r="E12" s="65"/>
    </row>
    <row r="13" spans="1:5" ht="30.75" customHeight="1" x14ac:dyDescent="0.25">
      <c r="A13" s="70" t="s">
        <v>35</v>
      </c>
      <c r="B13" s="70"/>
      <c r="C13" s="70"/>
      <c r="D13" s="70"/>
      <c r="E13" s="70"/>
    </row>
    <row r="14" spans="1:5" x14ac:dyDescent="0.25">
      <c r="A14" s="64" t="s">
        <v>16</v>
      </c>
      <c r="B14" s="65"/>
      <c r="C14" s="65"/>
      <c r="D14" s="65"/>
      <c r="E14" s="65"/>
    </row>
    <row r="15" spans="1:5" x14ac:dyDescent="0.25">
      <c r="A15" s="65"/>
      <c r="B15" s="65"/>
      <c r="C15" s="65"/>
      <c r="D15" s="65"/>
      <c r="E15" s="65"/>
    </row>
    <row r="16" spans="1:5" x14ac:dyDescent="0.25">
      <c r="A16" s="70" t="s">
        <v>31</v>
      </c>
      <c r="B16" s="70"/>
      <c r="C16" s="70"/>
      <c r="D16" s="70"/>
      <c r="E16" s="70"/>
    </row>
    <row r="17" spans="1:7" ht="11.25" customHeight="1" x14ac:dyDescent="0.25">
      <c r="A17" s="64" t="s">
        <v>2</v>
      </c>
      <c r="B17" s="65"/>
      <c r="C17" s="65"/>
      <c r="D17" s="65"/>
      <c r="E17" s="65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70" t="s">
        <v>30</v>
      </c>
      <c r="B19" s="70"/>
      <c r="C19" s="70"/>
      <c r="D19" s="70"/>
      <c r="E19" s="70"/>
    </row>
    <row r="20" spans="1:7" ht="10.5" customHeight="1" x14ac:dyDescent="0.25">
      <c r="A20" s="64" t="s">
        <v>17</v>
      </c>
      <c r="B20" s="65"/>
      <c r="C20" s="65"/>
      <c r="D20" s="65"/>
      <c r="E20" s="65"/>
    </row>
    <row r="21" spans="1:7" x14ac:dyDescent="0.25">
      <c r="A21" s="65"/>
      <c r="B21" s="65"/>
      <c r="C21" s="65"/>
      <c r="D21" s="65"/>
      <c r="E21" s="65"/>
    </row>
    <row r="22" spans="1:7" ht="30.75" customHeight="1" x14ac:dyDescent="0.25">
      <c r="A22" s="70" t="s">
        <v>18</v>
      </c>
      <c r="B22" s="70"/>
      <c r="C22" s="70"/>
      <c r="D22" s="70"/>
      <c r="E22" s="70"/>
    </row>
    <row r="23" spans="1:7" x14ac:dyDescent="0.25">
      <c r="A23" s="65"/>
      <c r="B23" s="65"/>
      <c r="C23" s="65"/>
      <c r="D23" s="65"/>
      <c r="E23" s="65"/>
    </row>
    <row r="24" spans="1:7" ht="63.75" customHeight="1" x14ac:dyDescent="0.25">
      <c r="A24" s="70" t="s">
        <v>36</v>
      </c>
      <c r="B24" s="70"/>
      <c r="C24" s="70"/>
      <c r="D24" s="70"/>
      <c r="E24" s="70"/>
    </row>
    <row r="25" spans="1:7" ht="33.75" customHeight="1" x14ac:dyDescent="0.25">
      <c r="A25" s="74" t="s">
        <v>37</v>
      </c>
      <c r="B25" s="74"/>
      <c r="C25" s="74"/>
      <c r="D25" s="74"/>
      <c r="E25" s="74"/>
    </row>
    <row r="26" spans="1:7" x14ac:dyDescent="0.25">
      <c r="A26" s="74"/>
      <c r="B26" s="74"/>
      <c r="C26" s="74"/>
      <c r="D26" s="74"/>
      <c r="E26" s="74"/>
      <c r="F26" s="2">
        <v>494.6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1.1599999999999999</v>
      </c>
      <c r="E28" s="11">
        <f>D28*F26*G26</f>
        <v>1721.2080000000001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2.25</v>
      </c>
      <c r="E29" s="11">
        <f>D29*F26*G26</f>
        <v>3338.55</v>
      </c>
    </row>
    <row r="30" spans="1:7" ht="60" x14ac:dyDescent="0.25">
      <c r="A30" s="10" t="s">
        <v>27</v>
      </c>
      <c r="B30" s="12" t="s">
        <v>50</v>
      </c>
      <c r="C30" s="3" t="s">
        <v>5</v>
      </c>
      <c r="D30" s="3">
        <v>0.26</v>
      </c>
      <c r="E30" s="11">
        <f>D30*F26*G26</f>
        <v>385.78800000000001</v>
      </c>
    </row>
    <row r="31" spans="1:7" ht="38.25" x14ac:dyDescent="0.25">
      <c r="A31" s="10" t="s">
        <v>26</v>
      </c>
      <c r="B31" s="12" t="s">
        <v>50</v>
      </c>
      <c r="C31" s="3" t="s">
        <v>5</v>
      </c>
      <c r="D31" s="3">
        <v>0.35</v>
      </c>
      <c r="E31" s="11">
        <f>D31*F26*G26</f>
        <v>519.32999999999993</v>
      </c>
    </row>
    <row r="32" spans="1:7" ht="60" x14ac:dyDescent="0.25">
      <c r="A32" s="10" t="s">
        <v>33</v>
      </c>
      <c r="B32" s="12" t="s">
        <v>29</v>
      </c>
      <c r="C32" s="3" t="s">
        <v>5</v>
      </c>
      <c r="D32" s="3">
        <v>0.83</v>
      </c>
      <c r="E32" s="11">
        <v>0</v>
      </c>
    </row>
    <row r="33" spans="1:8" x14ac:dyDescent="0.25">
      <c r="A33" s="10" t="s">
        <v>28</v>
      </c>
      <c r="B33" s="12" t="s">
        <v>32</v>
      </c>
      <c r="C33" s="3" t="s">
        <v>5</v>
      </c>
      <c r="D33" s="3">
        <v>2</v>
      </c>
      <c r="E33" s="11">
        <f>D33*F26*G26</f>
        <v>2967.6000000000004</v>
      </c>
    </row>
    <row r="34" spans="1:8" ht="15.75" thickBot="1" x14ac:dyDescent="0.3">
      <c r="A34" s="17" t="s">
        <v>46</v>
      </c>
      <c r="B34" s="18" t="s">
        <v>32</v>
      </c>
      <c r="C34" s="19" t="s">
        <v>5</v>
      </c>
      <c r="D34" s="19">
        <v>2.7</v>
      </c>
      <c r="E34" s="20">
        <f>D34*F26*G26</f>
        <v>4006.26</v>
      </c>
    </row>
    <row r="35" spans="1:8" ht="15.75" thickBot="1" x14ac:dyDescent="0.3">
      <c r="A35" s="17" t="s">
        <v>39</v>
      </c>
      <c r="B35" s="18" t="s">
        <v>56</v>
      </c>
      <c r="C35" s="19" t="s">
        <v>44</v>
      </c>
      <c r="D35" s="19"/>
      <c r="E35" s="20">
        <v>250.51</v>
      </c>
    </row>
    <row r="36" spans="1:8" x14ac:dyDescent="0.25">
      <c r="A36" s="27" t="s">
        <v>48</v>
      </c>
      <c r="B36" s="14" t="s">
        <v>49</v>
      </c>
      <c r="C36" s="15" t="s">
        <v>38</v>
      </c>
      <c r="D36" s="15">
        <v>6</v>
      </c>
      <c r="E36" s="16">
        <f>D36*126.7</f>
        <v>760.2</v>
      </c>
    </row>
    <row r="37" spans="1:8" x14ac:dyDescent="0.25">
      <c r="A37" s="10"/>
      <c r="B37" s="12"/>
      <c r="C37" s="3"/>
      <c r="D37" s="3"/>
      <c r="E37" s="11"/>
    </row>
    <row r="38" spans="1:8" s="25" customFormat="1" ht="14.25" x14ac:dyDescent="0.2">
      <c r="A38" s="21" t="s">
        <v>40</v>
      </c>
      <c r="B38" s="22"/>
      <c r="C38" s="23"/>
      <c r="D38" s="23"/>
      <c r="E38" s="24">
        <f>SUM(E28:E37)</f>
        <v>13949.446000000002</v>
      </c>
    </row>
    <row r="40" spans="1:8" ht="42.75" customHeight="1" x14ac:dyDescent="0.25">
      <c r="A40" s="70" t="s">
        <v>57</v>
      </c>
      <c r="B40" s="70"/>
      <c r="C40" s="70"/>
      <c r="D40" s="70"/>
      <c r="E40" s="70"/>
    </row>
    <row r="41" spans="1:8" ht="30" customHeight="1" x14ac:dyDescent="0.25">
      <c r="A41" s="70" t="s">
        <v>22</v>
      </c>
      <c r="B41" s="70"/>
      <c r="C41" s="70"/>
      <c r="D41" s="70"/>
      <c r="E41" s="70"/>
    </row>
    <row r="42" spans="1:8" x14ac:dyDescent="0.25">
      <c r="A42" s="70" t="s">
        <v>21</v>
      </c>
      <c r="B42" s="70"/>
      <c r="C42" s="70"/>
      <c r="D42" s="70"/>
      <c r="E42" s="70"/>
      <c r="H42" s="26"/>
    </row>
    <row r="43" spans="1:8" ht="31.5" customHeight="1" x14ac:dyDescent="0.25">
      <c r="A43" s="70" t="s">
        <v>45</v>
      </c>
      <c r="B43" s="70"/>
      <c r="C43" s="70"/>
      <c r="D43" s="70"/>
      <c r="E43" s="70"/>
    </row>
    <row r="44" spans="1:8" x14ac:dyDescent="0.25">
      <c r="A44" s="70" t="s">
        <v>19</v>
      </c>
      <c r="B44" s="70"/>
      <c r="C44" s="70"/>
      <c r="D44" s="70"/>
      <c r="E44" s="70"/>
    </row>
    <row r="45" spans="1:8" x14ac:dyDescent="0.25">
      <c r="A45" s="78" t="s">
        <v>6</v>
      </c>
      <c r="B45" s="78"/>
      <c r="C45" s="78"/>
      <c r="D45" s="78"/>
      <c r="E45" s="78"/>
    </row>
    <row r="46" spans="1:8" x14ac:dyDescent="0.25">
      <c r="A46" s="70" t="s">
        <v>19</v>
      </c>
      <c r="B46" s="70"/>
      <c r="C46" s="70"/>
      <c r="D46" s="70"/>
      <c r="E46" s="70"/>
    </row>
    <row r="47" spans="1:8" ht="15" customHeight="1" x14ac:dyDescent="0.25">
      <c r="A47" s="75" t="s">
        <v>41</v>
      </c>
      <c r="B47" s="75"/>
      <c r="C47" s="75"/>
      <c r="D47" s="75"/>
      <c r="E47" s="8"/>
    </row>
    <row r="48" spans="1:8" ht="11.25" customHeight="1" x14ac:dyDescent="0.25">
      <c r="B48" s="76" t="s">
        <v>20</v>
      </c>
      <c r="C48" s="76"/>
      <c r="D48" s="76"/>
      <c r="E48" s="9" t="s">
        <v>7</v>
      </c>
    </row>
    <row r="49" spans="1:5" x14ac:dyDescent="0.25">
      <c r="A49" s="6"/>
      <c r="B49" s="6"/>
      <c r="C49" s="6"/>
      <c r="D49" s="6"/>
      <c r="E49" s="6"/>
    </row>
    <row r="50" spans="1:5" ht="15" customHeight="1" x14ac:dyDescent="0.25">
      <c r="A50" s="77" t="s">
        <v>43</v>
      </c>
      <c r="B50" s="77"/>
      <c r="C50" s="77"/>
      <c r="D50" s="77"/>
      <c r="E50" s="8"/>
    </row>
    <row r="51" spans="1:5" ht="11.25" customHeight="1" x14ac:dyDescent="0.25">
      <c r="B51" s="76" t="s">
        <v>20</v>
      </c>
      <c r="C51" s="76"/>
      <c r="D51" s="76"/>
      <c r="E51" s="9" t="s">
        <v>7</v>
      </c>
    </row>
    <row r="55" spans="1:5" x14ac:dyDescent="0.25">
      <c r="A55" s="25" t="s">
        <v>51</v>
      </c>
    </row>
    <row r="56" spans="1:5" x14ac:dyDescent="0.25">
      <c r="A56" s="2" t="s">
        <v>52</v>
      </c>
      <c r="B56" s="28">
        <v>33058.339999999997</v>
      </c>
    </row>
    <row r="57" spans="1:5" ht="15.75" x14ac:dyDescent="0.25">
      <c r="A57" s="29" t="s">
        <v>53</v>
      </c>
      <c r="B57" s="30">
        <v>42095.43</v>
      </c>
    </row>
    <row r="58" spans="1:5" x14ac:dyDescent="0.25">
      <c r="A58" s="2" t="s">
        <v>54</v>
      </c>
      <c r="B58" s="30">
        <v>40348.959999999999</v>
      </c>
    </row>
    <row r="59" spans="1:5" x14ac:dyDescent="0.25">
      <c r="A59" s="31" t="s">
        <v>55</v>
      </c>
      <c r="B59" s="28">
        <f>B56+B58-(11877.38+E38)</f>
        <v>47580.473999999987</v>
      </c>
    </row>
  </sheetData>
  <mergeCells count="34">
    <mergeCell ref="B48:D48"/>
    <mergeCell ref="B51:D51"/>
    <mergeCell ref="A42:E42"/>
    <mergeCell ref="A43:E43"/>
    <mergeCell ref="A44:E44"/>
    <mergeCell ref="A45:E45"/>
    <mergeCell ref="A46:E46"/>
    <mergeCell ref="A47:D47"/>
    <mergeCell ref="A50:D50"/>
    <mergeCell ref="A24:E24"/>
    <mergeCell ref="A25:E25"/>
    <mergeCell ref="A26:E26"/>
    <mergeCell ref="A40:E40"/>
    <mergeCell ref="A41:E41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BreakPreview" topLeftCell="A46" zoomScaleNormal="100" zoomScaleSheetLayoutView="100" workbookViewId="0">
      <selection activeCell="B63" sqref="B6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66" t="s">
        <v>12</v>
      </c>
      <c r="B1" s="66"/>
      <c r="C1" s="66"/>
      <c r="D1" s="66"/>
      <c r="E1" s="66"/>
    </row>
    <row r="2" spans="1:5" ht="30" customHeight="1" x14ac:dyDescent="0.25">
      <c r="A2" s="67" t="s">
        <v>13</v>
      </c>
      <c r="B2" s="68"/>
      <c r="C2" s="68"/>
      <c r="D2" s="68"/>
      <c r="E2" s="68"/>
    </row>
    <row r="3" spans="1:5" x14ac:dyDescent="0.25">
      <c r="A3" s="32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9" t="s">
        <v>58</v>
      </c>
      <c r="E4" s="69"/>
    </row>
    <row r="5" spans="1:5" x14ac:dyDescent="0.25">
      <c r="A5" s="32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1" t="s">
        <v>34</v>
      </c>
      <c r="B7" s="71"/>
      <c r="C7" s="71"/>
      <c r="D7" s="71"/>
      <c r="E7" s="71"/>
    </row>
    <row r="8" spans="1:5" x14ac:dyDescent="0.25">
      <c r="A8" s="64" t="s">
        <v>1</v>
      </c>
      <c r="B8" s="64"/>
      <c r="C8" s="64"/>
      <c r="D8" s="64"/>
      <c r="E8" s="64"/>
    </row>
    <row r="9" spans="1:5" x14ac:dyDescent="0.25">
      <c r="A9" s="65"/>
      <c r="B9" s="65"/>
      <c r="C9" s="65"/>
      <c r="D9" s="65"/>
      <c r="E9" s="65"/>
    </row>
    <row r="10" spans="1:5" x14ac:dyDescent="0.25">
      <c r="A10" s="70" t="s">
        <v>42</v>
      </c>
      <c r="B10" s="70"/>
      <c r="C10" s="70"/>
      <c r="D10" s="70"/>
      <c r="E10" s="70"/>
    </row>
    <row r="11" spans="1:5" ht="30.75" customHeight="1" x14ac:dyDescent="0.25">
      <c r="A11" s="72" t="s">
        <v>15</v>
      </c>
      <c r="B11" s="73"/>
      <c r="C11" s="73"/>
      <c r="D11" s="73"/>
      <c r="E11" s="73"/>
    </row>
    <row r="12" spans="1:5" x14ac:dyDescent="0.25">
      <c r="A12" s="65"/>
      <c r="B12" s="65"/>
      <c r="C12" s="65"/>
      <c r="D12" s="65"/>
      <c r="E12" s="65"/>
    </row>
    <row r="13" spans="1:5" ht="30" customHeight="1" x14ac:dyDescent="0.25">
      <c r="A13" s="70" t="s">
        <v>35</v>
      </c>
      <c r="B13" s="70"/>
      <c r="C13" s="70"/>
      <c r="D13" s="70"/>
      <c r="E13" s="70"/>
    </row>
    <row r="14" spans="1:5" x14ac:dyDescent="0.25">
      <c r="A14" s="64" t="s">
        <v>16</v>
      </c>
      <c r="B14" s="65"/>
      <c r="C14" s="65"/>
      <c r="D14" s="65"/>
      <c r="E14" s="65"/>
    </row>
    <row r="15" spans="1:5" x14ac:dyDescent="0.25">
      <c r="A15" s="65"/>
      <c r="B15" s="65"/>
      <c r="C15" s="65"/>
      <c r="D15" s="65"/>
      <c r="E15" s="65"/>
    </row>
    <row r="16" spans="1:5" x14ac:dyDescent="0.25">
      <c r="A16" s="70" t="s">
        <v>31</v>
      </c>
      <c r="B16" s="70"/>
      <c r="C16" s="70"/>
      <c r="D16" s="70"/>
      <c r="E16" s="70"/>
    </row>
    <row r="17" spans="1:7" x14ac:dyDescent="0.25">
      <c r="A17" s="64" t="s">
        <v>2</v>
      </c>
      <c r="B17" s="65"/>
      <c r="C17" s="65"/>
      <c r="D17" s="65"/>
      <c r="E17" s="65"/>
    </row>
    <row r="18" spans="1:7" x14ac:dyDescent="0.25">
      <c r="A18" s="33"/>
      <c r="B18" s="32"/>
      <c r="C18" s="32"/>
      <c r="D18" s="32"/>
      <c r="E18" s="32"/>
    </row>
    <row r="19" spans="1:7" x14ac:dyDescent="0.25">
      <c r="A19" s="70" t="s">
        <v>30</v>
      </c>
      <c r="B19" s="70"/>
      <c r="C19" s="70"/>
      <c r="D19" s="70"/>
      <c r="E19" s="70"/>
    </row>
    <row r="20" spans="1:7" x14ac:dyDescent="0.25">
      <c r="A20" s="64" t="s">
        <v>17</v>
      </c>
      <c r="B20" s="65"/>
      <c r="C20" s="65"/>
      <c r="D20" s="65"/>
      <c r="E20" s="65"/>
    </row>
    <row r="21" spans="1:7" x14ac:dyDescent="0.25">
      <c r="A21" s="65"/>
      <c r="B21" s="65"/>
      <c r="C21" s="65"/>
      <c r="D21" s="65"/>
      <c r="E21" s="65"/>
    </row>
    <row r="22" spans="1:7" ht="30.75" customHeight="1" x14ac:dyDescent="0.25">
      <c r="A22" s="70" t="s">
        <v>18</v>
      </c>
      <c r="B22" s="70"/>
      <c r="C22" s="70"/>
      <c r="D22" s="70"/>
      <c r="E22" s="70"/>
    </row>
    <row r="23" spans="1:7" x14ac:dyDescent="0.25">
      <c r="A23" s="65"/>
      <c r="B23" s="65"/>
      <c r="C23" s="65"/>
      <c r="D23" s="65"/>
      <c r="E23" s="65"/>
    </row>
    <row r="24" spans="1:7" ht="57.75" customHeight="1" x14ac:dyDescent="0.25">
      <c r="A24" s="70" t="s">
        <v>36</v>
      </c>
      <c r="B24" s="70"/>
      <c r="C24" s="70"/>
      <c r="D24" s="70"/>
      <c r="E24" s="70"/>
    </row>
    <row r="25" spans="1:7" ht="30" customHeight="1" x14ac:dyDescent="0.25">
      <c r="A25" s="74" t="s">
        <v>37</v>
      </c>
      <c r="B25" s="74"/>
      <c r="C25" s="74"/>
      <c r="D25" s="74"/>
      <c r="E25" s="74"/>
    </row>
    <row r="26" spans="1:7" x14ac:dyDescent="0.25">
      <c r="A26" s="74"/>
      <c r="B26" s="74"/>
      <c r="C26" s="74"/>
      <c r="D26" s="74"/>
      <c r="E26" s="74"/>
      <c r="F26" s="2">
        <v>495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1.1599999999999999</v>
      </c>
      <c r="E28" s="11">
        <f>D28*F26*G26</f>
        <v>1722.6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2.34</v>
      </c>
      <c r="E29" s="11">
        <f>D29*F26*G26</f>
        <v>3474.8999999999996</v>
      </c>
    </row>
    <row r="30" spans="1:7" ht="60" x14ac:dyDescent="0.25">
      <c r="A30" s="10" t="s">
        <v>27</v>
      </c>
      <c r="B30" s="12" t="s">
        <v>50</v>
      </c>
      <c r="C30" s="3" t="s">
        <v>5</v>
      </c>
      <c r="D30" s="3">
        <v>0.26</v>
      </c>
      <c r="E30" s="11">
        <f>D30*F26*G26</f>
        <v>386.1</v>
      </c>
    </row>
    <row r="31" spans="1:7" ht="38.25" x14ac:dyDescent="0.25">
      <c r="A31" s="10" t="s">
        <v>26</v>
      </c>
      <c r="B31" s="12" t="s">
        <v>50</v>
      </c>
      <c r="C31" s="3" t="s">
        <v>5</v>
      </c>
      <c r="D31" s="3">
        <v>0.35</v>
      </c>
      <c r="E31" s="11">
        <f>D31*F26*G26</f>
        <v>519.75</v>
      </c>
    </row>
    <row r="32" spans="1:7" ht="60" x14ac:dyDescent="0.25">
      <c r="A32" s="10" t="s">
        <v>33</v>
      </c>
      <c r="B32" s="12" t="s">
        <v>29</v>
      </c>
      <c r="C32" s="3" t="s">
        <v>5</v>
      </c>
      <c r="D32" s="3">
        <v>0.83</v>
      </c>
      <c r="E32" s="11">
        <v>0</v>
      </c>
    </row>
    <row r="33" spans="1:8" x14ac:dyDescent="0.25">
      <c r="A33" s="10" t="s">
        <v>28</v>
      </c>
      <c r="B33" s="12" t="s">
        <v>32</v>
      </c>
      <c r="C33" s="3" t="s">
        <v>5</v>
      </c>
      <c r="D33" s="3">
        <v>2</v>
      </c>
      <c r="E33" s="11">
        <f>D33*F26*G26</f>
        <v>2970</v>
      </c>
    </row>
    <row r="34" spans="1:8" ht="15.75" thickBot="1" x14ac:dyDescent="0.3">
      <c r="A34" s="17" t="s">
        <v>46</v>
      </c>
      <c r="B34" s="18" t="s">
        <v>32</v>
      </c>
      <c r="C34" s="19" t="s">
        <v>5</v>
      </c>
      <c r="D34" s="19">
        <v>2.7</v>
      </c>
      <c r="E34" s="20">
        <f>D34*F26*G26</f>
        <v>4009.5</v>
      </c>
    </row>
    <row r="35" spans="1:8" s="41" customFormat="1" ht="15.75" thickBot="1" x14ac:dyDescent="0.3">
      <c r="A35" s="37" t="s">
        <v>39</v>
      </c>
      <c r="B35" s="38" t="s">
        <v>59</v>
      </c>
      <c r="C35" s="39" t="s">
        <v>44</v>
      </c>
      <c r="D35" s="39"/>
      <c r="E35" s="40">
        <v>1655.26</v>
      </c>
    </row>
    <row r="36" spans="1:8" x14ac:dyDescent="0.25">
      <c r="A36" s="10" t="s">
        <v>60</v>
      </c>
      <c r="B36" s="14" t="s">
        <v>63</v>
      </c>
      <c r="C36" s="15" t="s">
        <v>38</v>
      </c>
      <c r="D36" s="15">
        <v>11</v>
      </c>
      <c r="E36" s="16">
        <f>D36*126.7</f>
        <v>1393.7</v>
      </c>
    </row>
    <row r="37" spans="1:8" ht="30" x14ac:dyDescent="0.25">
      <c r="A37" s="10" t="s">
        <v>61</v>
      </c>
      <c r="B37" s="14" t="s">
        <v>64</v>
      </c>
      <c r="C37" s="15" t="s">
        <v>38</v>
      </c>
      <c r="D37" s="15">
        <v>4</v>
      </c>
      <c r="E37" s="16">
        <f t="shared" ref="E37" si="0">D37*126.7</f>
        <v>506.8</v>
      </c>
    </row>
    <row r="38" spans="1:8" x14ac:dyDescent="0.25">
      <c r="A38" s="10" t="s">
        <v>62</v>
      </c>
      <c r="B38" s="14" t="s">
        <v>65</v>
      </c>
      <c r="C38" s="15" t="s">
        <v>38</v>
      </c>
      <c r="D38" s="15">
        <v>1</v>
      </c>
      <c r="E38" s="16">
        <f>D38*126.7</f>
        <v>126.7</v>
      </c>
    </row>
    <row r="39" spans="1:8" x14ac:dyDescent="0.25">
      <c r="A39" s="10"/>
      <c r="B39" s="12"/>
      <c r="C39" s="3"/>
      <c r="D39" s="3"/>
      <c r="E39" s="11"/>
    </row>
    <row r="40" spans="1:8" s="25" customFormat="1" ht="14.25" x14ac:dyDescent="0.2">
      <c r="A40" s="21" t="s">
        <v>40</v>
      </c>
      <c r="B40" s="22"/>
      <c r="C40" s="23"/>
      <c r="D40" s="23"/>
      <c r="E40" s="24">
        <f>SUM(E28:E39)</f>
        <v>16765.310000000001</v>
      </c>
    </row>
    <row r="42" spans="1:8" ht="31.5" customHeight="1" x14ac:dyDescent="0.25">
      <c r="A42" s="79" t="s">
        <v>67</v>
      </c>
      <c r="B42" s="79"/>
      <c r="C42" s="79"/>
      <c r="D42" s="79"/>
      <c r="E42" s="79"/>
    </row>
    <row r="43" spans="1:8" ht="30" customHeight="1" x14ac:dyDescent="0.25">
      <c r="A43" s="70" t="s">
        <v>22</v>
      </c>
      <c r="B43" s="70"/>
      <c r="C43" s="70"/>
      <c r="D43" s="70"/>
      <c r="E43" s="70"/>
    </row>
    <row r="44" spans="1:8" x14ac:dyDescent="0.25">
      <c r="A44" s="70" t="s">
        <v>21</v>
      </c>
      <c r="B44" s="70"/>
      <c r="C44" s="70"/>
      <c r="D44" s="70"/>
      <c r="E44" s="70"/>
      <c r="H44" s="26"/>
    </row>
    <row r="45" spans="1:8" ht="31.5" customHeight="1" x14ac:dyDescent="0.25">
      <c r="A45" s="70" t="s">
        <v>45</v>
      </c>
      <c r="B45" s="70"/>
      <c r="C45" s="70"/>
      <c r="D45" s="70"/>
      <c r="E45" s="70"/>
    </row>
    <row r="46" spans="1:8" x14ac:dyDescent="0.25">
      <c r="A46" s="70" t="s">
        <v>19</v>
      </c>
      <c r="B46" s="70"/>
      <c r="C46" s="70"/>
      <c r="D46" s="70"/>
      <c r="E46" s="70"/>
    </row>
    <row r="47" spans="1:8" x14ac:dyDescent="0.25">
      <c r="A47" s="78" t="s">
        <v>6</v>
      </c>
      <c r="B47" s="78"/>
      <c r="C47" s="78"/>
      <c r="D47" s="78"/>
      <c r="E47" s="78"/>
    </row>
    <row r="48" spans="1:8" x14ac:dyDescent="0.25">
      <c r="A48" s="70" t="s">
        <v>19</v>
      </c>
      <c r="B48" s="70"/>
      <c r="C48" s="70"/>
      <c r="D48" s="70"/>
      <c r="E48" s="70"/>
    </row>
    <row r="49" spans="1:5" ht="15" customHeight="1" x14ac:dyDescent="0.25">
      <c r="A49" s="75" t="s">
        <v>41</v>
      </c>
      <c r="B49" s="75"/>
      <c r="C49" s="75"/>
      <c r="D49" s="75"/>
      <c r="E49" s="8"/>
    </row>
    <row r="50" spans="1:5" ht="11.25" customHeight="1" x14ac:dyDescent="0.25">
      <c r="B50" s="76" t="s">
        <v>20</v>
      </c>
      <c r="C50" s="76"/>
      <c r="D50" s="76"/>
      <c r="E50" s="9" t="s">
        <v>7</v>
      </c>
    </row>
    <row r="51" spans="1:5" x14ac:dyDescent="0.25">
      <c r="A51" s="33"/>
      <c r="B51" s="33"/>
      <c r="C51" s="33"/>
      <c r="D51" s="33"/>
      <c r="E51" s="33"/>
    </row>
    <row r="52" spans="1:5" x14ac:dyDescent="0.25">
      <c r="A52" s="77" t="s">
        <v>43</v>
      </c>
      <c r="B52" s="77"/>
      <c r="C52" s="77"/>
      <c r="D52" s="77"/>
      <c r="E52" s="8"/>
    </row>
    <row r="53" spans="1:5" x14ac:dyDescent="0.25">
      <c r="B53" s="76" t="s">
        <v>20</v>
      </c>
      <c r="C53" s="76"/>
      <c r="D53" s="76"/>
      <c r="E53" s="9" t="s">
        <v>7</v>
      </c>
    </row>
    <row r="57" spans="1:5" x14ac:dyDescent="0.25">
      <c r="A57" s="25" t="s">
        <v>51</v>
      </c>
    </row>
    <row r="58" spans="1:5" x14ac:dyDescent="0.25">
      <c r="A58" s="2" t="s">
        <v>52</v>
      </c>
      <c r="B58" s="28">
        <v>33058.339999999997</v>
      </c>
    </row>
    <row r="59" spans="1:5" ht="15.75" x14ac:dyDescent="0.25">
      <c r="A59" s="29" t="s">
        <v>53</v>
      </c>
      <c r="B59" s="30">
        <v>64504.08</v>
      </c>
    </row>
    <row r="60" spans="1:5" x14ac:dyDescent="0.25">
      <c r="A60" s="2" t="s">
        <v>54</v>
      </c>
      <c r="B60" s="30">
        <v>65016.98</v>
      </c>
    </row>
    <row r="61" spans="1:5" ht="30" x14ac:dyDescent="0.25">
      <c r="A61" s="34" t="s">
        <v>66</v>
      </c>
      <c r="B61" s="30">
        <v>-17031.71</v>
      </c>
    </row>
    <row r="62" spans="1:5" x14ac:dyDescent="0.25">
      <c r="A62" s="31" t="s">
        <v>55</v>
      </c>
      <c r="B62" s="28">
        <f>B58+B60+B61-(11877.38+'2 кв.'!E38+'3 кв.'!E40)</f>
        <v>38451.474000000017</v>
      </c>
    </row>
  </sheetData>
  <mergeCells count="34">
    <mergeCell ref="A49:D49"/>
    <mergeCell ref="B50:D50"/>
    <mergeCell ref="A52:D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BreakPreview" topLeftCell="A34" zoomScaleNormal="100" zoomScaleSheetLayoutView="100" workbookViewId="0">
      <selection activeCell="G45" sqref="G4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66" t="s">
        <v>12</v>
      </c>
      <c r="B1" s="66"/>
      <c r="C1" s="66"/>
      <c r="D1" s="66"/>
      <c r="E1" s="66"/>
    </row>
    <row r="2" spans="1:5" ht="33" customHeight="1" x14ac:dyDescent="0.25">
      <c r="A2" s="67" t="s">
        <v>13</v>
      </c>
      <c r="B2" s="68"/>
      <c r="C2" s="68"/>
      <c r="D2" s="68"/>
      <c r="E2" s="68"/>
    </row>
    <row r="3" spans="1:5" x14ac:dyDescent="0.25">
      <c r="A3" s="35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9" t="s">
        <v>68</v>
      </c>
      <c r="E4" s="69"/>
    </row>
    <row r="5" spans="1:5" x14ac:dyDescent="0.25">
      <c r="A5" s="35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71" t="s">
        <v>34</v>
      </c>
      <c r="B7" s="71"/>
      <c r="C7" s="71"/>
      <c r="D7" s="71"/>
      <c r="E7" s="71"/>
    </row>
    <row r="8" spans="1:5" x14ac:dyDescent="0.25">
      <c r="A8" s="64" t="s">
        <v>1</v>
      </c>
      <c r="B8" s="64"/>
      <c r="C8" s="64"/>
      <c r="D8" s="64"/>
      <c r="E8" s="64"/>
    </row>
    <row r="9" spans="1:5" x14ac:dyDescent="0.25">
      <c r="A9" s="65"/>
      <c r="B9" s="65"/>
      <c r="C9" s="65"/>
      <c r="D9" s="65"/>
      <c r="E9" s="65"/>
    </row>
    <row r="10" spans="1:5" x14ac:dyDescent="0.25">
      <c r="A10" s="70" t="s">
        <v>42</v>
      </c>
      <c r="B10" s="70"/>
      <c r="C10" s="70"/>
      <c r="D10" s="70"/>
      <c r="E10" s="70"/>
    </row>
    <row r="11" spans="1:5" ht="26.25" customHeight="1" x14ac:dyDescent="0.25">
      <c r="A11" s="72" t="s">
        <v>15</v>
      </c>
      <c r="B11" s="73"/>
      <c r="C11" s="73"/>
      <c r="D11" s="73"/>
      <c r="E11" s="73"/>
    </row>
    <row r="12" spans="1:5" x14ac:dyDescent="0.25">
      <c r="A12" s="65"/>
      <c r="B12" s="65"/>
      <c r="C12" s="65"/>
      <c r="D12" s="65"/>
      <c r="E12" s="65"/>
    </row>
    <row r="13" spans="1:5" ht="33" customHeight="1" x14ac:dyDescent="0.25">
      <c r="A13" s="70" t="s">
        <v>35</v>
      </c>
      <c r="B13" s="70"/>
      <c r="C13" s="70"/>
      <c r="D13" s="70"/>
      <c r="E13" s="70"/>
    </row>
    <row r="14" spans="1:5" x14ac:dyDescent="0.25">
      <c r="A14" s="64" t="s">
        <v>16</v>
      </c>
      <c r="B14" s="65"/>
      <c r="C14" s="65"/>
      <c r="D14" s="65"/>
      <c r="E14" s="65"/>
    </row>
    <row r="15" spans="1:5" x14ac:dyDescent="0.25">
      <c r="A15" s="65"/>
      <c r="B15" s="65"/>
      <c r="C15" s="65"/>
      <c r="D15" s="65"/>
      <c r="E15" s="65"/>
    </row>
    <row r="16" spans="1:5" x14ac:dyDescent="0.25">
      <c r="A16" s="70" t="s">
        <v>31</v>
      </c>
      <c r="B16" s="70"/>
      <c r="C16" s="70"/>
      <c r="D16" s="70"/>
      <c r="E16" s="70"/>
    </row>
    <row r="17" spans="1:7" x14ac:dyDescent="0.25">
      <c r="A17" s="64" t="s">
        <v>2</v>
      </c>
      <c r="B17" s="65"/>
      <c r="C17" s="65"/>
      <c r="D17" s="65"/>
      <c r="E17" s="65"/>
    </row>
    <row r="18" spans="1:7" x14ac:dyDescent="0.25">
      <c r="A18" s="36"/>
      <c r="B18" s="35"/>
      <c r="C18" s="35"/>
      <c r="D18" s="35"/>
      <c r="E18" s="35"/>
    </row>
    <row r="19" spans="1:7" x14ac:dyDescent="0.25">
      <c r="A19" s="70" t="s">
        <v>30</v>
      </c>
      <c r="B19" s="70"/>
      <c r="C19" s="70"/>
      <c r="D19" s="70"/>
      <c r="E19" s="70"/>
    </row>
    <row r="20" spans="1:7" x14ac:dyDescent="0.25">
      <c r="A20" s="64" t="s">
        <v>17</v>
      </c>
      <c r="B20" s="65"/>
      <c r="C20" s="65"/>
      <c r="D20" s="65"/>
      <c r="E20" s="65"/>
    </row>
    <row r="21" spans="1:7" x14ac:dyDescent="0.25">
      <c r="A21" s="65"/>
      <c r="B21" s="65"/>
      <c r="C21" s="65"/>
      <c r="D21" s="65"/>
      <c r="E21" s="65"/>
    </row>
    <row r="22" spans="1:7" ht="29.25" customHeight="1" x14ac:dyDescent="0.25">
      <c r="A22" s="70" t="s">
        <v>18</v>
      </c>
      <c r="B22" s="70"/>
      <c r="C22" s="70"/>
      <c r="D22" s="70"/>
      <c r="E22" s="70"/>
    </row>
    <row r="23" spans="1:7" x14ac:dyDescent="0.25">
      <c r="A23" s="65"/>
      <c r="B23" s="65"/>
      <c r="C23" s="65"/>
      <c r="D23" s="65"/>
      <c r="E23" s="65"/>
    </row>
    <row r="24" spans="1:7" ht="61.5" customHeight="1" x14ac:dyDescent="0.25">
      <c r="A24" s="70" t="s">
        <v>36</v>
      </c>
      <c r="B24" s="70"/>
      <c r="C24" s="70"/>
      <c r="D24" s="70"/>
      <c r="E24" s="70"/>
    </row>
    <row r="25" spans="1:7" ht="30.75" customHeight="1" x14ac:dyDescent="0.25">
      <c r="A25" s="74" t="s">
        <v>37</v>
      </c>
      <c r="B25" s="74"/>
      <c r="C25" s="74"/>
      <c r="D25" s="74"/>
      <c r="E25" s="74"/>
    </row>
    <row r="26" spans="1:7" x14ac:dyDescent="0.25">
      <c r="A26" s="74"/>
      <c r="B26" s="74"/>
      <c r="C26" s="74"/>
      <c r="D26" s="74"/>
      <c r="E26" s="74"/>
      <c r="F26" s="2">
        <v>495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1.1599999999999999</v>
      </c>
      <c r="E28" s="11">
        <f>D28*F26*G26</f>
        <v>1722.6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2.34</v>
      </c>
      <c r="E29" s="11">
        <f>D29*F26*G26</f>
        <v>3474.8999999999996</v>
      </c>
    </row>
    <row r="30" spans="1:7" ht="60" x14ac:dyDescent="0.25">
      <c r="A30" s="10" t="s">
        <v>27</v>
      </c>
      <c r="B30" s="12" t="s">
        <v>50</v>
      </c>
      <c r="C30" s="3" t="s">
        <v>5</v>
      </c>
      <c r="D30" s="3">
        <v>0.26</v>
      </c>
      <c r="E30" s="11">
        <f>D30*F26*G26</f>
        <v>386.1</v>
      </c>
    </row>
    <row r="31" spans="1:7" ht="38.25" x14ac:dyDescent="0.25">
      <c r="A31" s="10" t="s">
        <v>26</v>
      </c>
      <c r="B31" s="12" t="s">
        <v>50</v>
      </c>
      <c r="C31" s="3" t="s">
        <v>5</v>
      </c>
      <c r="D31" s="3">
        <v>0.35</v>
      </c>
      <c r="E31" s="11">
        <f>D31*F26*G26</f>
        <v>519.75</v>
      </c>
    </row>
    <row r="32" spans="1:7" ht="60" x14ac:dyDescent="0.25">
      <c r="A32" s="10" t="s">
        <v>33</v>
      </c>
      <c r="B32" s="12" t="s">
        <v>29</v>
      </c>
      <c r="C32" s="3" t="s">
        <v>5</v>
      </c>
      <c r="D32" s="3">
        <v>0.83</v>
      </c>
      <c r="E32" s="11">
        <v>1200</v>
      </c>
    </row>
    <row r="33" spans="1:8" x14ac:dyDescent="0.25">
      <c r="A33" s="10" t="s">
        <v>28</v>
      </c>
      <c r="B33" s="12" t="s">
        <v>32</v>
      </c>
      <c r="C33" s="3" t="s">
        <v>5</v>
      </c>
      <c r="D33" s="3">
        <v>2</v>
      </c>
      <c r="E33" s="11">
        <f>D33*F26*G26</f>
        <v>2970</v>
      </c>
    </row>
    <row r="34" spans="1:8" ht="15.75" thickBot="1" x14ac:dyDescent="0.3">
      <c r="A34" s="17" t="s">
        <v>46</v>
      </c>
      <c r="B34" s="18" t="s">
        <v>32</v>
      </c>
      <c r="C34" s="19" t="s">
        <v>5</v>
      </c>
      <c r="D34" s="19">
        <v>2.7</v>
      </c>
      <c r="E34" s="20">
        <f>D34*F26*G26</f>
        <v>4009.5</v>
      </c>
    </row>
    <row r="35" spans="1:8" s="41" customFormat="1" ht="15.75" thickBot="1" x14ac:dyDescent="0.3">
      <c r="A35" s="37" t="s">
        <v>39</v>
      </c>
      <c r="B35" s="38" t="s">
        <v>69</v>
      </c>
      <c r="C35" s="39" t="s">
        <v>44</v>
      </c>
      <c r="D35" s="39"/>
      <c r="E35" s="40">
        <v>0</v>
      </c>
    </row>
    <row r="36" spans="1:8" x14ac:dyDescent="0.25">
      <c r="A36" s="10"/>
      <c r="B36" s="12"/>
      <c r="C36" s="3"/>
      <c r="D36" s="3"/>
      <c r="E36" s="11"/>
    </row>
    <row r="37" spans="1:8" s="25" customFormat="1" ht="14.25" x14ac:dyDescent="0.2">
      <c r="A37" s="21" t="s">
        <v>40</v>
      </c>
      <c r="B37" s="22"/>
      <c r="C37" s="23"/>
      <c r="D37" s="23"/>
      <c r="E37" s="24">
        <f>SUM(E28:E36)</f>
        <v>14282.85</v>
      </c>
    </row>
    <row r="39" spans="1:8" ht="31.5" customHeight="1" x14ac:dyDescent="0.25">
      <c r="A39" s="79" t="s">
        <v>93</v>
      </c>
      <c r="B39" s="79"/>
      <c r="C39" s="79"/>
      <c r="D39" s="79"/>
      <c r="E39" s="79"/>
    </row>
    <row r="40" spans="1:8" ht="30" customHeight="1" x14ac:dyDescent="0.25">
      <c r="A40" s="70" t="s">
        <v>22</v>
      </c>
      <c r="B40" s="70"/>
      <c r="C40" s="70"/>
      <c r="D40" s="70"/>
      <c r="E40" s="70"/>
    </row>
    <row r="41" spans="1:8" x14ac:dyDescent="0.25">
      <c r="A41" s="70" t="s">
        <v>21</v>
      </c>
      <c r="B41" s="70"/>
      <c r="C41" s="70"/>
      <c r="D41" s="70"/>
      <c r="E41" s="70"/>
      <c r="H41" s="26"/>
    </row>
    <row r="42" spans="1:8" ht="31.5" customHeight="1" x14ac:dyDescent="0.25">
      <c r="A42" s="70" t="s">
        <v>45</v>
      </c>
      <c r="B42" s="70"/>
      <c r="C42" s="70"/>
      <c r="D42" s="70"/>
      <c r="E42" s="70"/>
    </row>
    <row r="43" spans="1:8" x14ac:dyDescent="0.25">
      <c r="A43" s="70" t="s">
        <v>19</v>
      </c>
      <c r="B43" s="70"/>
      <c r="C43" s="70"/>
      <c r="D43" s="70"/>
      <c r="E43" s="70"/>
    </row>
    <row r="44" spans="1:8" x14ac:dyDescent="0.25">
      <c r="A44" s="78" t="s">
        <v>6</v>
      </c>
      <c r="B44" s="78"/>
      <c r="C44" s="78"/>
      <c r="D44" s="78"/>
      <c r="E44" s="78"/>
    </row>
    <row r="45" spans="1:8" x14ac:dyDescent="0.25">
      <c r="A45" s="70" t="s">
        <v>19</v>
      </c>
      <c r="B45" s="70"/>
      <c r="C45" s="70"/>
      <c r="D45" s="70"/>
      <c r="E45" s="70"/>
    </row>
    <row r="46" spans="1:8" x14ac:dyDescent="0.25">
      <c r="A46" s="75" t="s">
        <v>41</v>
      </c>
      <c r="B46" s="75"/>
      <c r="C46" s="75"/>
      <c r="D46" s="75"/>
      <c r="E46" s="8"/>
    </row>
    <row r="47" spans="1:8" x14ac:dyDescent="0.25">
      <c r="B47" s="76" t="s">
        <v>20</v>
      </c>
      <c r="C47" s="76"/>
      <c r="D47" s="76"/>
      <c r="E47" s="9" t="s">
        <v>7</v>
      </c>
    </row>
    <row r="48" spans="1:8" x14ac:dyDescent="0.25">
      <c r="A48" s="36"/>
      <c r="B48" s="36"/>
      <c r="C48" s="36"/>
      <c r="D48" s="36"/>
      <c r="E48" s="36"/>
    </row>
    <row r="49" spans="1:5" x14ac:dyDescent="0.25">
      <c r="A49" s="77" t="s">
        <v>43</v>
      </c>
      <c r="B49" s="77"/>
      <c r="C49" s="77"/>
      <c r="D49" s="77"/>
      <c r="E49" s="8"/>
    </row>
    <row r="50" spans="1:5" x14ac:dyDescent="0.25">
      <c r="B50" s="76" t="s">
        <v>20</v>
      </c>
      <c r="C50" s="76"/>
      <c r="D50" s="76"/>
      <c r="E50" s="9" t="s">
        <v>7</v>
      </c>
    </row>
    <row r="54" spans="1:5" x14ac:dyDescent="0.25">
      <c r="A54" s="25" t="s">
        <v>51</v>
      </c>
    </row>
    <row r="55" spans="1:5" x14ac:dyDescent="0.25">
      <c r="A55" s="2" t="s">
        <v>52</v>
      </c>
      <c r="B55" s="28">
        <v>33058.339999999997</v>
      </c>
    </row>
    <row r="56" spans="1:5" ht="15.75" x14ac:dyDescent="0.25">
      <c r="A56" s="29" t="s">
        <v>53</v>
      </c>
      <c r="B56" s="30">
        <v>86912.73</v>
      </c>
    </row>
    <row r="57" spans="1:5" x14ac:dyDescent="0.25">
      <c r="A57" s="2" t="s">
        <v>54</v>
      </c>
      <c r="B57" s="30">
        <v>87425.63</v>
      </c>
    </row>
    <row r="58" spans="1:5" ht="30" x14ac:dyDescent="0.25">
      <c r="A58" s="34" t="str">
        <f>'3 кв.'!A61</f>
        <v>корректировка отчета согл.справки за 2015г.</v>
      </c>
      <c r="B58" s="30">
        <v>17031.71</v>
      </c>
      <c r="C58" s="2" t="s">
        <v>92</v>
      </c>
    </row>
    <row r="59" spans="1:5" x14ac:dyDescent="0.25">
      <c r="A59" s="31" t="s">
        <v>55</v>
      </c>
      <c r="B59" s="28">
        <f>B55+B57-B58-('1 кв.'!E38+'2 кв.'!E38+'3 кв.'!E40+'4 кв'!E37)</f>
        <v>46577.266000000011</v>
      </c>
    </row>
  </sheetData>
  <mergeCells count="34">
    <mergeCell ref="A46:D46"/>
    <mergeCell ref="B47:D47"/>
    <mergeCell ref="A49:D49"/>
    <mergeCell ref="B50:D50"/>
    <mergeCell ref="A40:E40"/>
    <mergeCell ref="A41:E41"/>
    <mergeCell ref="A42:E42"/>
    <mergeCell ref="A43:E43"/>
    <mergeCell ref="A44:E44"/>
    <mergeCell ref="A45:E45"/>
    <mergeCell ref="A39:E3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BreakPreview" zoomScaleNormal="100" zoomScaleSheetLayoutView="100" workbookViewId="0">
      <selection activeCell="F21" sqref="F21"/>
    </sheetView>
  </sheetViews>
  <sheetFormatPr defaultRowHeight="15" x14ac:dyDescent="0.25"/>
  <cols>
    <col min="1" max="1" width="10.5703125" customWidth="1"/>
    <col min="2" max="2" width="62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1" t="s">
        <v>72</v>
      </c>
      <c r="B1" s="81"/>
      <c r="C1" s="81"/>
      <c r="D1" s="42"/>
    </row>
    <row r="2" spans="1:5" ht="15.75" x14ac:dyDescent="0.25">
      <c r="A2" s="82" t="s">
        <v>73</v>
      </c>
      <c r="B2" s="82"/>
      <c r="C2" s="82"/>
      <c r="D2" s="29"/>
    </row>
    <row r="3" spans="1:5" ht="15.75" x14ac:dyDescent="0.25">
      <c r="A3" s="82" t="s">
        <v>74</v>
      </c>
      <c r="B3" s="82"/>
      <c r="C3" s="82"/>
      <c r="D3" s="29"/>
    </row>
    <row r="4" spans="1:5" ht="15.75" x14ac:dyDescent="0.25">
      <c r="A4" s="81" t="s">
        <v>90</v>
      </c>
      <c r="B4" s="81"/>
      <c r="C4" s="81"/>
      <c r="D4" s="42"/>
    </row>
    <row r="5" spans="1:5" ht="15.75" x14ac:dyDescent="0.25">
      <c r="A5" s="83"/>
      <c r="B5" s="83"/>
      <c r="C5" s="83"/>
      <c r="D5" s="1"/>
    </row>
    <row r="6" spans="1:5" ht="15.75" x14ac:dyDescent="0.25">
      <c r="A6" s="29"/>
      <c r="B6" s="2" t="s">
        <v>52</v>
      </c>
      <c r="C6" s="28">
        <f>'4 кв'!B55</f>
        <v>33058.339999999997</v>
      </c>
      <c r="D6" s="43"/>
    </row>
    <row r="7" spans="1:5" ht="15.75" x14ac:dyDescent="0.25">
      <c r="A7" s="44" t="s">
        <v>75</v>
      </c>
      <c r="B7" s="29" t="s">
        <v>53</v>
      </c>
      <c r="C7" s="30">
        <f>'4 кв'!B56</f>
        <v>86912.73</v>
      </c>
      <c r="D7" s="45"/>
    </row>
    <row r="8" spans="1:5" ht="15.75" x14ac:dyDescent="0.25">
      <c r="A8" s="13"/>
      <c r="B8" s="2" t="s">
        <v>54</v>
      </c>
      <c r="C8" s="30">
        <f>'4 кв'!B57</f>
        <v>87425.63</v>
      </c>
      <c r="D8" s="45"/>
    </row>
    <row r="9" spans="1:5" ht="15.75" x14ac:dyDescent="0.25">
      <c r="A9" s="13"/>
      <c r="B9" s="29" t="s">
        <v>76</v>
      </c>
      <c r="C9" s="46">
        <f>SUM(C8:C8)</f>
        <v>87425.63</v>
      </c>
      <c r="D9" s="43"/>
    </row>
    <row r="10" spans="1:5" ht="15.75" x14ac:dyDescent="0.25">
      <c r="A10" s="1"/>
      <c r="B10" s="80"/>
      <c r="C10" s="80"/>
      <c r="D10" s="45"/>
    </row>
    <row r="11" spans="1:5" ht="15.75" x14ac:dyDescent="0.25">
      <c r="A11" s="47" t="s">
        <v>77</v>
      </c>
      <c r="B11" s="48" t="s">
        <v>39</v>
      </c>
      <c r="C11" s="30">
        <f>'1 кв.'!E35+'2 кв.'!E35+'3 кв.'!E35+'4 кв'!E35</f>
        <v>2759.66</v>
      </c>
      <c r="D11" s="45"/>
    </row>
    <row r="12" spans="1:5" ht="15.75" x14ac:dyDescent="0.25">
      <c r="A12" s="1"/>
      <c r="B12" s="48" t="s">
        <v>78</v>
      </c>
      <c r="C12" s="30">
        <f>E24+E26</f>
        <v>3261.08</v>
      </c>
      <c r="D12" s="45"/>
      <c r="E12" s="49"/>
    </row>
    <row r="13" spans="1:5" ht="15.75" x14ac:dyDescent="0.25">
      <c r="B13" s="50" t="s">
        <v>4</v>
      </c>
      <c r="C13" s="30">
        <f>'1 кв.'!E28+'2 кв.'!E28+'3 кв.'!E28+'4 кв'!E28</f>
        <v>7317.9179999999997</v>
      </c>
      <c r="D13" s="45"/>
    </row>
    <row r="14" spans="1:5" ht="15.75" x14ac:dyDescent="0.25">
      <c r="A14" s="47"/>
      <c r="B14" s="50" t="s">
        <v>24</v>
      </c>
      <c r="C14" s="30">
        <f>'1 кв.'!E29+'2 кв.'!E29+'3 кв.'!E29+'4 кв'!E29</f>
        <v>13626.9</v>
      </c>
      <c r="D14" s="45"/>
    </row>
    <row r="15" spans="1:5" ht="15.75" x14ac:dyDescent="0.25">
      <c r="A15" s="47"/>
      <c r="B15" s="50" t="s">
        <v>79</v>
      </c>
      <c r="C15" s="30">
        <f>'1 кв.'!E30+'2 кв.'!E30+'3 кв.'!E30+'4 кв'!E30</f>
        <v>1514.1</v>
      </c>
      <c r="D15" s="45"/>
    </row>
    <row r="16" spans="1:5" ht="15.75" x14ac:dyDescent="0.25">
      <c r="A16" s="47"/>
      <c r="B16" s="50" t="s">
        <v>80</v>
      </c>
      <c r="C16" s="30">
        <f>'1 кв.'!E31+'2 кв.'!E31+'3 кв.'!E31+'4 кв'!E31</f>
        <v>2078.16</v>
      </c>
      <c r="D16" s="45"/>
    </row>
    <row r="17" spans="1:5" ht="15.75" x14ac:dyDescent="0.25">
      <c r="A17" s="47"/>
      <c r="B17" s="50" t="s">
        <v>81</v>
      </c>
      <c r="C17" s="30">
        <f>'1 кв.'!E32+'2 кв.'!E32+'3 кв.'!E32+'4 кв'!E32</f>
        <v>1200</v>
      </c>
      <c r="D17" s="45"/>
    </row>
    <row r="18" spans="1:5" ht="15.75" x14ac:dyDescent="0.25">
      <c r="A18" s="47"/>
      <c r="B18" s="50" t="s">
        <v>28</v>
      </c>
      <c r="C18" s="30">
        <f>'1 кв.'!E33+'2 кв.'!E33+'3 кв.'!E33+'4 кв'!E33</f>
        <v>10361.724</v>
      </c>
      <c r="D18" s="45"/>
    </row>
    <row r="19" spans="1:5" ht="15.75" x14ac:dyDescent="0.25">
      <c r="A19" s="47"/>
      <c r="B19" s="50" t="s">
        <v>82</v>
      </c>
      <c r="C19" s="30">
        <f>'1 кв.'!E34+'2 кв.'!E34+'3 кв.'!E34+'4 кв'!E34</f>
        <v>14755.452000000001</v>
      </c>
      <c r="D19" s="45"/>
    </row>
    <row r="20" spans="1:5" ht="15.75" x14ac:dyDescent="0.25">
      <c r="A20" s="1"/>
      <c r="B20" s="84" t="str">
        <f>'3 кв.'!A61</f>
        <v>корректировка отчета согл.справки за 2015г.</v>
      </c>
      <c r="C20" s="30">
        <v>17031.71</v>
      </c>
      <c r="D20" s="45"/>
      <c r="E20" s="49"/>
    </row>
    <row r="21" spans="1:5" ht="15.75" x14ac:dyDescent="0.25">
      <c r="A21" s="1"/>
      <c r="B21" s="44" t="s">
        <v>83</v>
      </c>
      <c r="C21" s="28">
        <f>SUM(C11:C20)</f>
        <v>73906.703999999998</v>
      </c>
      <c r="D21" s="45"/>
      <c r="E21" s="49"/>
    </row>
    <row r="22" spans="1:5" ht="15.75" x14ac:dyDescent="0.25">
      <c r="A22" s="1"/>
      <c r="B22" s="51" t="s">
        <v>84</v>
      </c>
      <c r="C22" s="28">
        <f>C6+C9-C21</f>
        <v>46577.266000000003</v>
      </c>
      <c r="D22" s="45"/>
    </row>
    <row r="23" spans="1:5" s="54" customFormat="1" ht="30" x14ac:dyDescent="0.25">
      <c r="A23" s="12"/>
      <c r="B23" s="52" t="s">
        <v>85</v>
      </c>
      <c r="C23" s="3" t="s">
        <v>86</v>
      </c>
      <c r="D23" s="53"/>
    </row>
    <row r="24" spans="1:5" s="54" customFormat="1" ht="15.75" x14ac:dyDescent="0.25">
      <c r="A24" s="27" t="s">
        <v>87</v>
      </c>
      <c r="B24" s="27" t="s">
        <v>91</v>
      </c>
      <c r="C24" s="27">
        <v>4</v>
      </c>
      <c r="D24" s="53"/>
      <c r="E24" s="54">
        <f>C24*118.42</f>
        <v>473.68</v>
      </c>
    </row>
    <row r="25" spans="1:5" ht="15.75" x14ac:dyDescent="0.25">
      <c r="A25" s="27" t="s">
        <v>49</v>
      </c>
      <c r="B25" s="27" t="s">
        <v>48</v>
      </c>
      <c r="C25" s="27">
        <v>6</v>
      </c>
      <c r="D25" s="45"/>
      <c r="E25" s="54"/>
    </row>
    <row r="26" spans="1:5" ht="15.75" x14ac:dyDescent="0.25">
      <c r="A26" s="27" t="s">
        <v>63</v>
      </c>
      <c r="B26" s="27" t="s">
        <v>60</v>
      </c>
      <c r="C26" s="27">
        <v>11</v>
      </c>
      <c r="D26" s="45"/>
      <c r="E26" s="54">
        <f>22*126.7</f>
        <v>2787.4</v>
      </c>
    </row>
    <row r="27" spans="1:5" ht="15.75" x14ac:dyDescent="0.25">
      <c r="A27" s="27" t="s">
        <v>64</v>
      </c>
      <c r="B27" s="27" t="s">
        <v>61</v>
      </c>
      <c r="C27" s="62">
        <v>4</v>
      </c>
      <c r="D27" s="45"/>
      <c r="E27" s="54"/>
    </row>
    <row r="28" spans="1:5" ht="15.75" x14ac:dyDescent="0.25">
      <c r="A28" s="27" t="s">
        <v>65</v>
      </c>
      <c r="B28" s="63" t="s">
        <v>62</v>
      </c>
      <c r="C28" s="62">
        <v>1</v>
      </c>
      <c r="D28" s="45"/>
      <c r="E28" s="54"/>
    </row>
    <row r="29" spans="1:5" ht="15.75" x14ac:dyDescent="0.25">
      <c r="A29" s="3"/>
      <c r="B29" s="56"/>
      <c r="C29" s="55"/>
      <c r="D29" s="45"/>
    </row>
    <row r="30" spans="1:5" s="61" customFormat="1" ht="15.75" x14ac:dyDescent="0.25">
      <c r="A30" s="57"/>
      <c r="B30" s="58" t="s">
        <v>88</v>
      </c>
      <c r="C30" s="59">
        <f>SUM(C24:C29)</f>
        <v>26</v>
      </c>
      <c r="D30" s="60"/>
    </row>
    <row r="31" spans="1:5" ht="15.75" x14ac:dyDescent="0.25">
      <c r="A31" s="1"/>
      <c r="B31" s="44"/>
      <c r="C31" s="44"/>
      <c r="D31" s="45"/>
    </row>
    <row r="32" spans="1:5" ht="15.75" x14ac:dyDescent="0.25">
      <c r="A32" s="44" t="s">
        <v>89</v>
      </c>
      <c r="C32" s="44"/>
      <c r="D32" s="45"/>
    </row>
    <row r="33" spans="1:4" ht="15.75" x14ac:dyDescent="0.25">
      <c r="A33" s="1"/>
      <c r="B33" s="44"/>
      <c r="C33" s="44"/>
      <c r="D33" s="45"/>
    </row>
    <row r="34" spans="1:4" ht="15.75" x14ac:dyDescent="0.25">
      <c r="A34" s="1"/>
      <c r="B34" s="44"/>
      <c r="C34" s="44"/>
      <c r="D34" s="45"/>
    </row>
    <row r="35" spans="1:4" ht="15.75" x14ac:dyDescent="0.25">
      <c r="A35" s="1"/>
      <c r="B35" s="44"/>
      <c r="C35" s="44"/>
      <c r="D35" s="45"/>
    </row>
    <row r="36" spans="1:4" ht="15.75" x14ac:dyDescent="0.25">
      <c r="A36" s="1"/>
      <c r="B36" s="44"/>
      <c r="C36" s="44"/>
      <c r="D36" s="45"/>
    </row>
    <row r="37" spans="1:4" ht="15.75" x14ac:dyDescent="0.25">
      <c r="A37" s="1"/>
      <c r="B37" s="44"/>
      <c r="C37" s="44"/>
      <c r="D37" s="45"/>
    </row>
    <row r="38" spans="1:4" ht="15.75" x14ac:dyDescent="0.25">
      <c r="A38" s="1"/>
      <c r="B38" s="44"/>
      <c r="C38" s="44"/>
      <c r="D38" s="45"/>
    </row>
    <row r="39" spans="1:4" ht="15.75" x14ac:dyDescent="0.25">
      <c r="A39" s="1"/>
      <c r="B39" s="44"/>
      <c r="C39" s="44"/>
      <c r="D39" s="45"/>
    </row>
    <row r="40" spans="1:4" ht="15.75" x14ac:dyDescent="0.25">
      <c r="A40" s="1"/>
      <c r="B40" s="44"/>
      <c r="C40" s="44"/>
      <c r="D40" s="45"/>
    </row>
    <row r="41" spans="1:4" ht="15.75" x14ac:dyDescent="0.25">
      <c r="A41" s="1"/>
      <c r="B41" s="44"/>
      <c r="C41" s="44"/>
      <c r="D41" s="45"/>
    </row>
    <row r="42" spans="1:4" ht="15.75" x14ac:dyDescent="0.25">
      <c r="A42" s="1"/>
      <c r="B42" s="44"/>
      <c r="C42" s="44"/>
      <c r="D42" s="45"/>
    </row>
    <row r="43" spans="1:4" ht="15.75" x14ac:dyDescent="0.25">
      <c r="A43" s="1"/>
      <c r="B43" s="44"/>
      <c r="C43" s="44"/>
      <c r="D43" s="45"/>
    </row>
    <row r="44" spans="1:4" ht="15.75" x14ac:dyDescent="0.25">
      <c r="A44" s="1"/>
      <c r="B44" s="44"/>
      <c r="C44" s="44"/>
      <c r="D44" s="45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</vt:lpstr>
      <vt:lpstr>годовой отчет</vt:lpstr>
      <vt:lpstr>'2 кв.'!_edn1</vt:lpstr>
      <vt:lpstr>'2 кв.'!_edn2</vt:lpstr>
      <vt:lpstr>'2 кв.'!_edn3</vt:lpstr>
      <vt:lpstr>'2 кв.'!_edn4</vt:lpstr>
      <vt:lpstr>'2 кв.'!_ednref2</vt:lpstr>
      <vt:lpstr>'2 кв.'!_ednref3</vt:lpstr>
      <vt:lpstr>'2 кв.'!_ednref4</vt:lpstr>
      <vt:lpstr>'1 кв.'!Область_печати</vt:lpstr>
      <vt:lpstr>'2 кв.'!Область_печати</vt:lpstr>
      <vt:lpstr>'3 кв.'!Область_печати</vt:lpstr>
      <vt:lpstr>'4 кв'!Область_печати</vt:lpstr>
      <vt:lpstr>'годовой отчет'!Область_печати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2017-01-31T08:25:42Z</dcterms:modified>
</cp:coreProperties>
</file>