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1 кв." sheetId="1" r:id="rId1"/>
    <sheet name="2 кв." sheetId="2" r:id="rId2"/>
    <sheet name="3 кв." sheetId="3" r:id="rId3"/>
  </sheets>
  <definedNames>
    <definedName name="_edn1" localSheetId="0">'1 кв.'!$A$90</definedName>
    <definedName name="_edn2" localSheetId="0">'1 кв.'!$A$92</definedName>
    <definedName name="_edn3" localSheetId="0">'1 кв.'!$A$93</definedName>
    <definedName name="_edn4" localSheetId="0">'1 кв.'!$A$94</definedName>
    <definedName name="_ednref1" localSheetId="0">'1 кв.'!#REF!</definedName>
    <definedName name="_ednref2" localSheetId="0">'1 кв.'!$A$63</definedName>
    <definedName name="_ednref3" localSheetId="0">'1 кв.'!$D$62</definedName>
    <definedName name="_ednref4" localSheetId="0">'1 кв.'!$D$63</definedName>
    <definedName name="_xlnm.Print_Area" localSheetId="0">'1 кв.'!$A$1:$E$62</definedName>
    <definedName name="_xlnm.Print_Area" localSheetId="1">'2 кв.'!$A$1:$E$79</definedName>
    <definedName name="_xlnm.Print_Area" localSheetId="2">'3 кв.'!$A$1:$E$69</definedName>
  </definedNames>
  <calcPr calcId="145621"/>
</workbook>
</file>

<file path=xl/calcChain.xml><?xml version="1.0" encoding="utf-8"?>
<calcChain xmlns="http://schemas.openxmlformats.org/spreadsheetml/2006/main">
  <c r="E46" i="3" l="1"/>
  <c r="E45" i="3"/>
  <c r="E44" i="3"/>
  <c r="E43" i="3"/>
  <c r="E42" i="3"/>
  <c r="E41" i="3"/>
  <c r="F26" i="3"/>
  <c r="E38" i="3" s="1"/>
  <c r="E28" i="3" l="1"/>
  <c r="E29" i="3"/>
  <c r="E30" i="3"/>
  <c r="E31" i="3"/>
  <c r="E32" i="3"/>
  <c r="E33" i="3"/>
  <c r="E34" i="3"/>
  <c r="E37" i="3"/>
  <c r="G41" i="2"/>
  <c r="G29" i="2"/>
  <c r="G30" i="2"/>
  <c r="G31" i="2"/>
  <c r="G32" i="2"/>
  <c r="G33" i="2"/>
  <c r="G34" i="2"/>
  <c r="G35" i="2"/>
  <c r="G36" i="2"/>
  <c r="G37" i="2"/>
  <c r="G38" i="2"/>
  <c r="G28" i="2"/>
  <c r="G40" i="2"/>
  <c r="E55" i="2"/>
  <c r="G39" i="2"/>
  <c r="E39" i="2"/>
  <c r="B77" i="2"/>
  <c r="E48" i="3" l="1"/>
  <c r="B69" i="3" s="1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40" i="2"/>
  <c r="D41" i="2"/>
  <c r="F26" i="2"/>
  <c r="E38" i="2" s="1"/>
  <c r="E40" i="1"/>
  <c r="E41" i="1"/>
  <c r="E42" i="1"/>
  <c r="E43" i="1"/>
  <c r="E44" i="1"/>
  <c r="E45" i="1"/>
  <c r="E46" i="1"/>
  <c r="E47" i="1"/>
  <c r="E29" i="2" l="1"/>
  <c r="E31" i="2"/>
  <c r="E33" i="2"/>
  <c r="E37" i="2"/>
  <c r="E28" i="2"/>
  <c r="E30" i="2"/>
  <c r="E32" i="2"/>
  <c r="E34" i="2"/>
  <c r="F26" i="1"/>
  <c r="E58" i="2" l="1"/>
  <c r="B78" i="2" s="1"/>
  <c r="E38" i="1"/>
  <c r="E37" i="1"/>
  <c r="E33" i="1"/>
  <c r="E32" i="1" l="1"/>
  <c r="E31" i="1"/>
  <c r="E30" i="1"/>
  <c r="E29" i="1"/>
  <c r="E34" i="1" l="1"/>
  <c r="E28" i="1"/>
  <c r="E49" i="1" l="1"/>
</calcChain>
</file>

<file path=xl/sharedStrings.xml><?xml version="1.0" encoding="utf-8"?>
<sst xmlns="http://schemas.openxmlformats.org/spreadsheetml/2006/main" count="325" uniqueCount="119">
  <si>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</si>
  <si>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</si>
  <si>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</si>
  <si>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</si>
  <si>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</si>
  <si>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</si>
  <si>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</si>
  <si>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</si>
  <si>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</si>
  <si>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</si>
  <si>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</si>
  <si>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</si>
  <si>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</si>
  <si>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</si>
  <si>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</si>
  <si>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</si>
  <si>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</si>
  <si>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</si>
  <si>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</si>
  <si>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</si>
  <si>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</si>
  <si>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</si>
  <si>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</si>
  <si>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</si>
  <si>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</si>
  <si>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</si>
  <si>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</si>
  <si>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</si>
  <si>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</si>
  <si>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</si>
  <si>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</si>
  <si>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Санитарное содержание придомовой территории</t>
  </si>
  <si>
    <t>Санитарное содержание мест общего пользования дома</t>
  </si>
  <si>
    <t>Обслуживание ОПУ ТЭ</t>
  </si>
  <si>
    <t>Согласно регламента</t>
  </si>
  <si>
    <t>ежеквартально</t>
  </si>
  <si>
    <t>Услуги по дератизации и дезинфекции</t>
  </si>
  <si>
    <t>По заявке собственников или 4 раза в год</t>
  </si>
  <si>
    <t>Расходы по управлению МКД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</si>
  <si>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</si>
  <si>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</si>
  <si>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</si>
  <si>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</si>
  <si>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г. Россошь, ул. Свердлова, д. 35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</si>
  <si>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Чуркиной Ольги Ефимовны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</si>
  <si>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№20,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№34 от 27.04.2015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</si>
  <si>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№33  от   01.05.2015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</si>
  <si>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№35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Свердлова</t>
    </r>
  </si>
  <si>
    <t>Стоимость материалов</t>
  </si>
  <si>
    <t>1 квартал</t>
  </si>
  <si>
    <t>руб.</t>
  </si>
  <si>
    <t xml:space="preserve">Очистка ливневок, ремонт кодового замка </t>
  </si>
  <si>
    <t xml:space="preserve">Замена кодового замка </t>
  </si>
  <si>
    <t>Ремонт примыканий к вент.каналам (кв.25)</t>
  </si>
  <si>
    <t xml:space="preserve">Остекление фрамуг в подъезде </t>
  </si>
  <si>
    <t>Монтаж отливов на крыше, устранение течи (кв.40)</t>
  </si>
  <si>
    <t>Ремонт мягкой кровли (кв.41)</t>
  </si>
  <si>
    <t>Обрезка деревьев, погрузка (кв.20)</t>
  </si>
  <si>
    <t xml:space="preserve">Осмотр крыши на протечки </t>
  </si>
  <si>
    <t>Итого расходов:</t>
  </si>
  <si>
    <t>ч/час</t>
  </si>
  <si>
    <t>январь</t>
  </si>
  <si>
    <t>февраль</t>
  </si>
  <si>
    <t>март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</si>
  <si>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двести три тысячи пятьсот семнадцать ( прописью) рублей 52 копейки.</t>
    </r>
  </si>
  <si>
    <t>Исполнитель - ООО ЖКХ "Локомотив", в лице директора  Шевченко Г. А.</t>
  </si>
  <si>
    <t>Заказчик - Собственники МКД, в лице председателя совета МКД Чуркиной О.Е.</t>
  </si>
  <si>
    <t>Настоящий Акт составлен в 2-х экземплярах, имеющий одинаковую юридическую силу, по одному для каждой Стороны.</t>
  </si>
  <si>
    <t>засыпка  щебнем и песком, планировка, монтаж панелей конт.площадки</t>
  </si>
  <si>
    <t>Изготовление скамеек (сварочные работы), установка возле подъездов (5 шт.) кв.20</t>
  </si>
  <si>
    <t>Изготовление крыши на песочницу</t>
  </si>
  <si>
    <t>Замена  участка стояка ХВС с резьбой на гребенку (кв.51)</t>
  </si>
  <si>
    <t>Замена канализационного лежака в подвале (кв.20)</t>
  </si>
  <si>
    <t>Установка скамеек, навеса над песочницей (кв.37)</t>
  </si>
  <si>
    <t>Ремонт кровли (кв.41)</t>
  </si>
  <si>
    <t>Регулировка кодового замка (кв.35)</t>
  </si>
  <si>
    <t>Изготовление скамеек</t>
  </si>
  <si>
    <t xml:space="preserve">Покраска песочницы </t>
  </si>
  <si>
    <t>Замена ввода стояка ХВС (кв.9)</t>
  </si>
  <si>
    <t>Демонтаж участка трубы и замена 2 ножек стояков отопления (кв.20)</t>
  </si>
  <si>
    <t>Осмотр балкона по заявке (кв.21)</t>
  </si>
  <si>
    <t>Ремонт мягкой кровли (кв.20)</t>
  </si>
  <si>
    <t>Ремонт кровли входа в подвал (кв.20)</t>
  </si>
  <si>
    <t>Обследование на протекания примыканий к вент.трубе (кв.22)</t>
  </si>
  <si>
    <t>2 квартал</t>
  </si>
  <si>
    <t>"30" 06  2016 г.</t>
  </si>
  <si>
    <t>апрель</t>
  </si>
  <si>
    <t>май</t>
  </si>
  <si>
    <t>июнь</t>
  </si>
  <si>
    <t xml:space="preserve">ч/час </t>
  </si>
  <si>
    <t xml:space="preserve">определена приложением № 9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</si>
  <si>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</si>
  <si>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</si>
  <si>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</si>
  <si>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</si>
  <si>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</si>
  <si>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>Масленица</t>
  </si>
  <si>
    <t xml:space="preserve">           2. Всего за период с "01" 04 2016 г. по "30" 06 2016 г. выполнено работ (оказано услуг) на общую сумму двести сорок восемь тысяч шестьсот четыре (прописью) рубля 93 копейки.</t>
  </si>
  <si>
    <r>
      <t xml:space="preserve">именуемый в дальнейшем "Заказчик", в лице  </t>
    </r>
    <r>
      <rPr>
        <b/>
        <u/>
        <sz val="10"/>
        <color theme="1"/>
        <rFont val="Times New Roman"/>
        <family val="1"/>
        <charset val="204"/>
      </rPr>
      <t>Чуркиной Ольги Ефимовны</t>
    </r>
  </si>
  <si>
    <r>
      <t xml:space="preserve">являющегося собственником квартиры </t>
    </r>
    <r>
      <rPr>
        <u/>
        <sz val="10"/>
        <color theme="1"/>
        <rFont val="Times New Roman"/>
        <family val="1"/>
        <charset val="204"/>
      </rPr>
      <t xml:space="preserve">№20, </t>
    </r>
    <r>
      <rPr>
        <sz val="10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0"/>
        <color theme="1"/>
        <rFont val="Times New Roman"/>
        <family val="1"/>
        <charset val="204"/>
      </rPr>
      <t>протокола общего собрания собственников №34 от 27.04.2015 г.</t>
    </r>
  </si>
  <si>
    <r>
      <t xml:space="preserve">с одной стороны, и </t>
    </r>
    <r>
      <rPr>
        <b/>
        <u/>
        <sz val="10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</si>
  <si>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0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</si>
  <si>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действующий на основании </t>
    </r>
    <r>
      <rPr>
        <u/>
        <sz val="10"/>
        <color theme="1"/>
        <rFont val="Times New Roman"/>
        <family val="1"/>
        <charset val="204"/>
      </rPr>
      <t xml:space="preserve">устава </t>
    </r>
    <r>
      <rPr>
        <sz val="10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</si>
  <si>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0"/>
        <color theme="1"/>
        <rFont val="Times New Roman"/>
        <family val="1"/>
        <charset val="204"/>
      </rPr>
      <t>№33  от   01.05.2015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</si>
  <si>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0"/>
        <color theme="1"/>
        <rFont val="Times New Roman"/>
        <family val="1"/>
        <charset val="204"/>
      </rPr>
      <t xml:space="preserve"> №35</t>
    </r>
    <r>
      <rPr>
        <sz val="10"/>
        <color theme="1"/>
        <rFont val="Times New Roman"/>
        <family val="1"/>
        <charset val="204"/>
      </rPr>
      <t>, расположенном по адресу:</t>
    </r>
    <r>
      <rPr>
        <u/>
        <sz val="10"/>
        <color theme="1"/>
        <rFont val="Times New Roman"/>
        <family val="1"/>
        <charset val="204"/>
      </rPr>
      <t xml:space="preserve"> г. Россошь, ул. Свердлова</t>
    </r>
  </si>
  <si>
    <t>"30" 09  2016 г.</t>
  </si>
  <si>
    <t>3 квартал</t>
  </si>
  <si>
    <t>Ревизия ключей и установка 2-х замков в подвалы 2,5 под. (кв.20)</t>
  </si>
  <si>
    <t>Ремонт кодового замка (кв.27)</t>
  </si>
  <si>
    <t>Ремонт отмостки (кв.20)</t>
  </si>
  <si>
    <t>Штукатурка приямков, выравнивание отмостки (кв.20)</t>
  </si>
  <si>
    <t>Ремонт козырьков 2 шт. (кв.20)</t>
  </si>
  <si>
    <t>Ремонт мягкой кровли 250 м2 (кв.20)</t>
  </si>
  <si>
    <t>август</t>
  </si>
  <si>
    <t>сентябрь</t>
  </si>
  <si>
    <t>не жилые помещения</t>
  </si>
  <si>
    <t>интернет</t>
  </si>
  <si>
    <t>Поверка ПУ ТЭ</t>
  </si>
  <si>
    <t xml:space="preserve">           2. Всего за период с "01" 07 2016 г. по "30" 09 2016 г. выполнено работ (оказано услуг) на общую сумму двести шестьдесят четыре тысячи восемьсот восемьдесят шесть рублей 93 копейки.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</si>
</sst>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/>
  </cellStyleXfs>
  <cellXfs count="11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3" fontId="4" fillId="0" borderId="7" xfId="1" applyFont="1" applyBorder="1" applyAlignment="1">
      <alignment horizontal="center" vertical="center" wrapText="1"/>
    </xf>
    <xf numFmtId="0" fontId="11" fillId="0" borderId="8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2" fillId="0" borderId="1" xfId="0" applyFont="1" applyBorder="1" applyAlignment="1">
      <alignment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0" xfId="0" applyNumberFormat="1" applyFont="1"/>
    <xf numFmtId="0" fontId="2" fillId="0" borderId="3" xfId="0" applyFont="1" applyBorder="1" applyAlignment="1">
      <alignment vertical="center" wrapText="1"/>
    </xf>
    <xf numFmtId="43" fontId="2" fillId="0" borderId="3" xfId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3" fontId="2" fillId="0" borderId="7" xfId="1" applyFont="1" applyBorder="1" applyAlignment="1">
      <alignment horizontal="center" vertical="center" wrapText="1"/>
    </xf>
    <xf numFmtId="0" fontId="16" fillId="0" borderId="8" xfId="0" applyFont="1" applyBorder="1" applyAlignment="1">
      <alignment wrapText="1"/>
    </xf>
    <xf numFmtId="0" fontId="16" fillId="0" borderId="8" xfId="0" applyFont="1" applyFill="1" applyBorder="1" applyAlignment="1">
      <alignment wrapText="1"/>
    </xf>
    <xf numFmtId="0" fontId="16" fillId="0" borderId="8" xfId="2" applyFont="1" applyBorder="1" applyAlignment="1">
      <alignment wrapText="1"/>
    </xf>
    <xf numFmtId="0" fontId="16" fillId="0" borderId="11" xfId="2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43" fontId="13" fillId="0" borderId="1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3" fontId="13" fillId="0" borderId="1" xfId="0" applyNumberFormat="1" applyFont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Border="1" applyAlignment="1">
      <alignment horizontal="left" vertical="center" wrapText="1"/>
    </xf>
    <xf numFmtId="43" fontId="13" fillId="0" borderId="0" xfId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3" fontId="1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13" fillId="0" borderId="0" xfId="1" applyFont="1"/>
    <xf numFmtId="0" fontId="2" fillId="0" borderId="0" xfId="0" applyFont="1" applyAlignment="1"/>
    <xf numFmtId="43" fontId="2" fillId="0" borderId="0" xfId="1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43" fontId="4" fillId="0" borderId="0" xfId="0" applyNumberFormat="1" applyFont="1"/>
    <xf numFmtId="0" fontId="4" fillId="0" borderId="1" xfId="0" applyFont="1" applyBorder="1" applyAlignment="1">
      <alignment horizontal="center"/>
    </xf>
    <xf numFmtId="0" fontId="11" fillId="0" borderId="8" xfId="0" applyFont="1" applyFill="1" applyBorder="1" applyAlignment="1">
      <alignment wrapText="1"/>
    </xf>
    <xf numFmtId="0" fontId="11" fillId="0" borderId="8" xfId="2" applyFont="1" applyBorder="1" applyAlignment="1">
      <alignment wrapText="1"/>
    </xf>
    <xf numFmtId="0" fontId="11" fillId="0" borderId="11" xfId="2" applyFont="1" applyFill="1" applyBorder="1" applyAlignment="1">
      <alignment wrapText="1"/>
    </xf>
    <xf numFmtId="0" fontId="8" fillId="0" borderId="0" xfId="0" applyFont="1" applyBorder="1" applyAlignment="1">
      <alignment horizontal="left" vertical="center" wrapText="1"/>
    </xf>
    <xf numFmtId="43" fontId="8" fillId="0" borderId="0" xfId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3" fontId="8" fillId="0" borderId="0" xfId="0" applyNumberFormat="1" applyFont="1" applyBorder="1" applyAlignment="1">
      <alignment horizontal="center" vertical="center" wrapText="1"/>
    </xf>
    <xf numFmtId="43" fontId="8" fillId="0" borderId="0" xfId="1" applyFont="1"/>
    <xf numFmtId="0" fontId="4" fillId="0" borderId="0" xfId="0" applyFont="1" applyAlignment="1"/>
    <xf numFmtId="43" fontId="4" fillId="0" borderId="0" xfId="1" applyFont="1"/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43" fontId="4" fillId="0" borderId="14" xfId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13" fillId="0" borderId="2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right" wrapText="1"/>
    </xf>
    <xf numFmtId="0" fontId="13" fillId="0" borderId="2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</cellXfs>
  <cellStyles count="3">
    <cellStyle name="Обычный" xfId="0" builtinId="0"/>
    <cellStyle name="Обычный_37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view="pageBreakPreview" topLeftCell="A39" zoomScaleNormal="100" zoomScaleSheetLayoutView="100" workbookViewId="0">
      <selection activeCell="E46" sqref="E44:E47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91" t="s">
        <v>12</v>
      </c>
      <c r="B1" s="91"/>
      <c r="C1" s="91"/>
      <c r="D1" s="91"/>
      <c r="E1" s="91"/>
    </row>
    <row r="2" spans="1:5" ht="32.25" customHeight="1" x14ac:dyDescent="0.25">
      <c r="A2" s="89" t="s">
        <v>13</v>
      </c>
      <c r="B2" s="90"/>
      <c r="C2" s="90"/>
      <c r="D2" s="90"/>
      <c r="E2" s="90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2"/>
      <c r="C4" s="12"/>
      <c r="D4" s="93" t="s">
        <v>15</v>
      </c>
      <c r="E4" s="93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81" t="s">
        <v>0</v>
      </c>
      <c r="B6" s="81"/>
      <c r="C6" s="81"/>
      <c r="D6" s="81"/>
      <c r="E6" s="81"/>
    </row>
    <row r="7" spans="1:5" x14ac:dyDescent="0.25">
      <c r="A7" s="92" t="s">
        <v>43</v>
      </c>
      <c r="B7" s="92"/>
      <c r="C7" s="92"/>
      <c r="D7" s="92"/>
      <c r="E7" s="92"/>
    </row>
    <row r="8" spans="1:5" x14ac:dyDescent="0.25">
      <c r="A8" s="88" t="s">
        <v>1</v>
      </c>
      <c r="B8" s="88"/>
      <c r="C8" s="88"/>
      <c r="D8" s="88"/>
      <c r="E8" s="88"/>
    </row>
    <row r="9" spans="1:5" ht="7.5" customHeight="1" x14ac:dyDescent="0.25">
      <c r="A9" s="85"/>
      <c r="B9" s="85"/>
      <c r="C9" s="85"/>
      <c r="D9" s="85"/>
      <c r="E9" s="85"/>
    </row>
    <row r="10" spans="1:5" x14ac:dyDescent="0.25">
      <c r="A10" s="81" t="s">
        <v>44</v>
      </c>
      <c r="B10" s="81"/>
      <c r="C10" s="81"/>
      <c r="D10" s="81"/>
      <c r="E10" s="81"/>
    </row>
    <row r="11" spans="1:5" ht="22.5" customHeight="1" x14ac:dyDescent="0.25">
      <c r="A11" s="86" t="s">
        <v>16</v>
      </c>
      <c r="B11" s="87"/>
      <c r="C11" s="87"/>
      <c r="D11" s="87"/>
      <c r="E11" s="87"/>
    </row>
    <row r="12" spans="1:5" ht="9" customHeight="1" x14ac:dyDescent="0.25">
      <c r="A12" s="85"/>
      <c r="B12" s="85"/>
      <c r="C12" s="85"/>
      <c r="D12" s="85"/>
      <c r="E12" s="85"/>
    </row>
    <row r="13" spans="1:5" ht="30.75" customHeight="1" x14ac:dyDescent="0.25">
      <c r="A13" s="81" t="s">
        <v>45</v>
      </c>
      <c r="B13" s="81"/>
      <c r="C13" s="81"/>
      <c r="D13" s="81"/>
      <c r="E13" s="81"/>
    </row>
    <row r="14" spans="1:5" x14ac:dyDescent="0.25">
      <c r="A14" s="88" t="s">
        <v>17</v>
      </c>
      <c r="B14" s="85"/>
      <c r="C14" s="85"/>
      <c r="D14" s="85"/>
      <c r="E14" s="85"/>
    </row>
    <row r="15" spans="1:5" x14ac:dyDescent="0.25">
      <c r="A15" s="85"/>
      <c r="B15" s="85"/>
      <c r="C15" s="85"/>
      <c r="D15" s="85"/>
      <c r="E15" s="85"/>
    </row>
    <row r="16" spans="1:5" x14ac:dyDescent="0.25">
      <c r="A16" s="81" t="s">
        <v>39</v>
      </c>
      <c r="B16" s="81"/>
      <c r="C16" s="81"/>
      <c r="D16" s="81"/>
      <c r="E16" s="81"/>
    </row>
    <row r="17" spans="1:7" ht="11.25" customHeight="1" x14ac:dyDescent="0.25">
      <c r="A17" s="88" t="s">
        <v>2</v>
      </c>
      <c r="B17" s="85"/>
      <c r="C17" s="85"/>
      <c r="D17" s="85"/>
      <c r="E17" s="85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81" t="s">
        <v>40</v>
      </c>
      <c r="B19" s="81"/>
      <c r="C19" s="81"/>
      <c r="D19" s="81"/>
      <c r="E19" s="81"/>
    </row>
    <row r="20" spans="1:7" ht="10.5" customHeight="1" x14ac:dyDescent="0.25">
      <c r="A20" s="88" t="s">
        <v>18</v>
      </c>
      <c r="B20" s="85"/>
      <c r="C20" s="85"/>
      <c r="D20" s="85"/>
      <c r="E20" s="85"/>
    </row>
    <row r="21" spans="1:7" x14ac:dyDescent="0.25">
      <c r="A21" s="85"/>
      <c r="B21" s="85"/>
      <c r="C21" s="85"/>
      <c r="D21" s="85"/>
      <c r="E21" s="85"/>
    </row>
    <row r="22" spans="1:7" ht="30.75" customHeight="1" x14ac:dyDescent="0.25">
      <c r="A22" s="81" t="s">
        <v>19</v>
      </c>
      <c r="B22" s="81"/>
      <c r="C22" s="81"/>
      <c r="D22" s="81"/>
      <c r="E22" s="81"/>
    </row>
    <row r="23" spans="1:7" x14ac:dyDescent="0.25">
      <c r="A23" s="85"/>
      <c r="B23" s="85"/>
      <c r="C23" s="85"/>
      <c r="D23" s="85"/>
      <c r="E23" s="85"/>
    </row>
    <row r="24" spans="1:7" ht="63.75" customHeight="1" x14ac:dyDescent="0.25">
      <c r="A24" s="81" t="s">
        <v>46</v>
      </c>
      <c r="B24" s="81"/>
      <c r="C24" s="81"/>
      <c r="D24" s="81"/>
      <c r="E24" s="81"/>
    </row>
    <row r="25" spans="1:7" ht="33.75" customHeight="1" x14ac:dyDescent="0.25">
      <c r="A25" s="84" t="s">
        <v>47</v>
      </c>
      <c r="B25" s="84"/>
      <c r="C25" s="84"/>
      <c r="D25" s="84"/>
      <c r="E25" s="84"/>
    </row>
    <row r="26" spans="1:7" x14ac:dyDescent="0.25">
      <c r="A26" s="84"/>
      <c r="B26" s="84"/>
      <c r="C26" s="84"/>
      <c r="D26" s="84"/>
      <c r="E26" s="84"/>
      <c r="F26" s="2">
        <f>818.7+3873.7</f>
        <v>4692.3999999999996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1.94</v>
      </c>
      <c r="E28" s="10">
        <f>D28*F26*G26</f>
        <v>27309.767999999996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31673.699999999997</v>
      </c>
    </row>
    <row r="30" spans="1:7" ht="51" x14ac:dyDescent="0.25">
      <c r="A30" s="9" t="s">
        <v>31</v>
      </c>
      <c r="B30" s="11" t="s">
        <v>30</v>
      </c>
      <c r="C30" s="3" t="s">
        <v>5</v>
      </c>
      <c r="D30" s="3">
        <v>2.0099999999999998</v>
      </c>
      <c r="E30" s="10">
        <f>D30*F26*G26</f>
        <v>28295.171999999995</v>
      </c>
    </row>
    <row r="31" spans="1:7" ht="51" x14ac:dyDescent="0.25">
      <c r="A31" s="9" t="s">
        <v>32</v>
      </c>
      <c r="B31" s="11" t="s">
        <v>30</v>
      </c>
      <c r="C31" s="3" t="s">
        <v>5</v>
      </c>
      <c r="D31" s="3">
        <v>1.5</v>
      </c>
      <c r="E31" s="10">
        <f>D31*F26*G26</f>
        <v>21115.8</v>
      </c>
    </row>
    <row r="32" spans="1:7" x14ac:dyDescent="0.25">
      <c r="A32" s="9" t="s">
        <v>33</v>
      </c>
      <c r="B32" s="13" t="s">
        <v>34</v>
      </c>
      <c r="C32" s="3" t="s">
        <v>5</v>
      </c>
      <c r="D32" s="3">
        <v>0.61</v>
      </c>
      <c r="E32" s="10">
        <f>D32*F26*G26</f>
        <v>8587.0919999999987</v>
      </c>
    </row>
    <row r="33" spans="1:5" ht="60" x14ac:dyDescent="0.25">
      <c r="A33" s="9" t="s">
        <v>28</v>
      </c>
      <c r="B33" s="11" t="s">
        <v>30</v>
      </c>
      <c r="C33" s="3" t="s">
        <v>5</v>
      </c>
      <c r="D33" s="3">
        <v>0.33</v>
      </c>
      <c r="E33" s="10">
        <f>D33*F26*G26</f>
        <v>4645.4759999999997</v>
      </c>
    </row>
    <row r="34" spans="1:5" ht="51" x14ac:dyDescent="0.25">
      <c r="A34" s="9" t="s">
        <v>27</v>
      </c>
      <c r="B34" s="11" t="s">
        <v>30</v>
      </c>
      <c r="C34" s="3" t="s">
        <v>5</v>
      </c>
      <c r="D34" s="3">
        <v>0.09</v>
      </c>
      <c r="E34" s="10">
        <f>D34*F26*G26</f>
        <v>1266.9479999999999</v>
      </c>
    </row>
    <row r="35" spans="1:5" ht="60" x14ac:dyDescent="0.25">
      <c r="A35" s="9" t="s">
        <v>42</v>
      </c>
      <c r="B35" s="11" t="s">
        <v>35</v>
      </c>
      <c r="C35" s="3" t="s">
        <v>5</v>
      </c>
      <c r="D35" s="3">
        <v>1.07</v>
      </c>
      <c r="E35" s="10">
        <v>12180</v>
      </c>
    </row>
    <row r="36" spans="1:5" ht="38.25" x14ac:dyDescent="0.25">
      <c r="A36" s="9" t="s">
        <v>36</v>
      </c>
      <c r="B36" s="11" t="s">
        <v>37</v>
      </c>
      <c r="C36" s="3" t="s">
        <v>5</v>
      </c>
      <c r="D36" s="3">
        <v>0.37</v>
      </c>
      <c r="E36" s="10">
        <v>0</v>
      </c>
    </row>
    <row r="37" spans="1:5" x14ac:dyDescent="0.25">
      <c r="A37" s="9" t="s">
        <v>29</v>
      </c>
      <c r="B37" s="11" t="s">
        <v>41</v>
      </c>
      <c r="C37" s="3" t="s">
        <v>5</v>
      </c>
      <c r="D37" s="3">
        <v>0.63</v>
      </c>
      <c r="E37" s="10">
        <f>D37*F26*G26</f>
        <v>8868.6360000000004</v>
      </c>
    </row>
    <row r="38" spans="1:5" ht="15.75" thickBot="1" x14ac:dyDescent="0.3">
      <c r="A38" s="14" t="s">
        <v>38</v>
      </c>
      <c r="B38" s="15" t="s">
        <v>41</v>
      </c>
      <c r="C38" s="16" t="s">
        <v>5</v>
      </c>
      <c r="D38" s="16">
        <v>3.3</v>
      </c>
      <c r="E38" s="17">
        <f>D38*F26*G26</f>
        <v>46454.759999999995</v>
      </c>
    </row>
    <row r="39" spans="1:5" ht="15.75" thickBot="1" x14ac:dyDescent="0.3">
      <c r="A39" s="21" t="s">
        <v>48</v>
      </c>
      <c r="B39" s="22" t="s">
        <v>49</v>
      </c>
      <c r="C39" s="23" t="s">
        <v>50</v>
      </c>
      <c r="D39" s="23"/>
      <c r="E39" s="24">
        <v>2640</v>
      </c>
    </row>
    <row r="40" spans="1:5" ht="30" x14ac:dyDescent="0.25">
      <c r="A40" s="25" t="s">
        <v>51</v>
      </c>
      <c r="B40" s="18" t="s">
        <v>61</v>
      </c>
      <c r="C40" s="19" t="s">
        <v>60</v>
      </c>
      <c r="D40" s="19">
        <v>6</v>
      </c>
      <c r="E40" s="20">
        <f t="shared" ref="E40:E47" si="0">D40*118.42</f>
        <v>710.52</v>
      </c>
    </row>
    <row r="41" spans="1:5" x14ac:dyDescent="0.25">
      <c r="A41" s="25" t="s">
        <v>52</v>
      </c>
      <c r="B41" s="11" t="s">
        <v>61</v>
      </c>
      <c r="C41" s="3" t="s">
        <v>60</v>
      </c>
      <c r="D41" s="3">
        <v>1.8</v>
      </c>
      <c r="E41" s="10">
        <f t="shared" si="0"/>
        <v>213.15600000000001</v>
      </c>
    </row>
    <row r="42" spans="1:5" ht="30" x14ac:dyDescent="0.25">
      <c r="A42" s="25" t="s">
        <v>53</v>
      </c>
      <c r="B42" s="11" t="s">
        <v>61</v>
      </c>
      <c r="C42" s="3" t="s">
        <v>60</v>
      </c>
      <c r="D42" s="3">
        <v>4</v>
      </c>
      <c r="E42" s="10">
        <f t="shared" si="0"/>
        <v>473.68</v>
      </c>
    </row>
    <row r="43" spans="1:5" x14ac:dyDescent="0.25">
      <c r="A43" s="26" t="s">
        <v>54</v>
      </c>
      <c r="B43" s="11" t="s">
        <v>62</v>
      </c>
      <c r="C43" s="3" t="s">
        <v>60</v>
      </c>
      <c r="D43" s="3">
        <v>8</v>
      </c>
      <c r="E43" s="10">
        <f t="shared" si="0"/>
        <v>947.36</v>
      </c>
    </row>
    <row r="44" spans="1:5" ht="30" x14ac:dyDescent="0.25">
      <c r="A44" s="27" t="s">
        <v>55</v>
      </c>
      <c r="B44" s="11" t="s">
        <v>63</v>
      </c>
      <c r="C44" s="3" t="s">
        <v>60</v>
      </c>
      <c r="D44" s="3">
        <v>8</v>
      </c>
      <c r="E44" s="10">
        <f t="shared" si="0"/>
        <v>947.36</v>
      </c>
    </row>
    <row r="45" spans="1:5" x14ac:dyDescent="0.25">
      <c r="A45" s="25" t="s">
        <v>56</v>
      </c>
      <c r="B45" s="11" t="s">
        <v>63</v>
      </c>
      <c r="C45" s="3" t="s">
        <v>60</v>
      </c>
      <c r="D45" s="3">
        <v>12</v>
      </c>
      <c r="E45" s="10">
        <f t="shared" si="0"/>
        <v>1421.04</v>
      </c>
    </row>
    <row r="46" spans="1:5" ht="30" x14ac:dyDescent="0.25">
      <c r="A46" s="25" t="s">
        <v>57</v>
      </c>
      <c r="B46" s="11" t="s">
        <v>63</v>
      </c>
      <c r="C46" s="3" t="s">
        <v>60</v>
      </c>
      <c r="D46" s="3">
        <v>48</v>
      </c>
      <c r="E46" s="10">
        <f t="shared" si="0"/>
        <v>5684.16</v>
      </c>
    </row>
    <row r="47" spans="1:5" x14ac:dyDescent="0.25">
      <c r="A47" s="25" t="s">
        <v>58</v>
      </c>
      <c r="B47" s="11" t="s">
        <v>63</v>
      </c>
      <c r="C47" s="3" t="s">
        <v>60</v>
      </c>
      <c r="D47" s="3">
        <v>0.7</v>
      </c>
      <c r="E47" s="10">
        <f t="shared" si="0"/>
        <v>82.893999999999991</v>
      </c>
    </row>
    <row r="48" spans="1:5" x14ac:dyDescent="0.25">
      <c r="A48" s="3"/>
      <c r="B48" s="10"/>
      <c r="C48" s="3"/>
      <c r="D48" s="10"/>
      <c r="E48" s="3"/>
    </row>
    <row r="49" spans="1:5" s="32" customFormat="1" ht="14.25" x14ac:dyDescent="0.2">
      <c r="A49" s="28" t="s">
        <v>59</v>
      </c>
      <c r="B49" s="29"/>
      <c r="C49" s="30"/>
      <c r="D49" s="29"/>
      <c r="E49" s="31">
        <f>SUM(E28:E48)</f>
        <v>203517.52199999997</v>
      </c>
    </row>
    <row r="50" spans="1:5" ht="42.75" customHeight="1" x14ac:dyDescent="0.25">
      <c r="A50" s="81" t="s">
        <v>64</v>
      </c>
      <c r="B50" s="81"/>
      <c r="C50" s="81"/>
      <c r="D50" s="81"/>
      <c r="E50" s="81"/>
    </row>
    <row r="51" spans="1:5" ht="30" customHeight="1" x14ac:dyDescent="0.25">
      <c r="A51" s="81" t="s">
        <v>23</v>
      </c>
      <c r="B51" s="81"/>
      <c r="C51" s="81"/>
      <c r="D51" s="81"/>
      <c r="E51" s="81"/>
    </row>
    <row r="52" spans="1:5" x14ac:dyDescent="0.25">
      <c r="A52" s="81" t="s">
        <v>22</v>
      </c>
      <c r="B52" s="81"/>
      <c r="C52" s="81"/>
      <c r="D52" s="81"/>
      <c r="E52" s="81"/>
    </row>
    <row r="53" spans="1:5" ht="31.5" customHeight="1" x14ac:dyDescent="0.25">
      <c r="A53" s="81" t="s">
        <v>67</v>
      </c>
      <c r="B53" s="81"/>
      <c r="C53" s="81"/>
      <c r="D53" s="81"/>
      <c r="E53" s="81"/>
    </row>
    <row r="54" spans="1:5" x14ac:dyDescent="0.25">
      <c r="A54" s="81" t="s">
        <v>20</v>
      </c>
      <c r="B54" s="81"/>
      <c r="C54" s="81"/>
      <c r="D54" s="81"/>
      <c r="E54" s="81"/>
    </row>
    <row r="55" spans="1:5" x14ac:dyDescent="0.25">
      <c r="A55" s="82" t="s">
        <v>6</v>
      </c>
      <c r="B55" s="82"/>
      <c r="C55" s="82"/>
      <c r="D55" s="82"/>
      <c r="E55" s="82"/>
    </row>
    <row r="56" spans="1:5" x14ac:dyDescent="0.25">
      <c r="A56" s="81" t="s">
        <v>20</v>
      </c>
      <c r="B56" s="81"/>
      <c r="C56" s="81"/>
      <c r="D56" s="81"/>
      <c r="E56" s="81"/>
    </row>
    <row r="57" spans="1:5" x14ac:dyDescent="0.25">
      <c r="A57" s="83" t="s">
        <v>65</v>
      </c>
      <c r="B57" s="83"/>
      <c r="C57" s="83"/>
      <c r="D57" s="83"/>
      <c r="E57" s="83"/>
    </row>
    <row r="58" spans="1:5" ht="11.25" customHeight="1" x14ac:dyDescent="0.25">
      <c r="B58" s="80" t="s">
        <v>21</v>
      </c>
      <c r="C58" s="80"/>
      <c r="D58" s="80"/>
      <c r="E58" s="8" t="s">
        <v>7</v>
      </c>
    </row>
    <row r="59" spans="1:5" x14ac:dyDescent="0.25">
      <c r="A59" s="6"/>
      <c r="B59" s="6"/>
      <c r="C59" s="6"/>
      <c r="D59" s="6"/>
      <c r="E59" s="6"/>
    </row>
    <row r="60" spans="1:5" x14ac:dyDescent="0.25">
      <c r="A60" s="83" t="s">
        <v>66</v>
      </c>
      <c r="B60" s="83"/>
      <c r="C60" s="83"/>
      <c r="D60" s="83"/>
      <c r="E60" s="83"/>
    </row>
    <row r="61" spans="1:5" ht="11.25" customHeight="1" x14ac:dyDescent="0.25">
      <c r="B61" s="80" t="s">
        <v>21</v>
      </c>
      <c r="C61" s="80"/>
      <c r="D61" s="80"/>
      <c r="E61" s="8" t="s">
        <v>7</v>
      </c>
    </row>
  </sheetData>
  <mergeCells count="34">
    <mergeCell ref="A9:E9"/>
    <mergeCell ref="A10:E10"/>
    <mergeCell ref="A2:E2"/>
    <mergeCell ref="A1:E1"/>
    <mergeCell ref="A6:E6"/>
    <mergeCell ref="A7:E7"/>
    <mergeCell ref="A8:E8"/>
    <mergeCell ref="D4:E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4:E24"/>
    <mergeCell ref="A25:E25"/>
    <mergeCell ref="A26:E26"/>
    <mergeCell ref="A50:E50"/>
    <mergeCell ref="A51:E51"/>
    <mergeCell ref="B58:D58"/>
    <mergeCell ref="B61:D61"/>
    <mergeCell ref="A52:E52"/>
    <mergeCell ref="A53:E53"/>
    <mergeCell ref="A54:E54"/>
    <mergeCell ref="A55:E55"/>
    <mergeCell ref="A56:E56"/>
    <mergeCell ref="A57:E57"/>
    <mergeCell ref="A60:E6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view="pageBreakPreview" topLeftCell="A55" zoomScaleNormal="100" zoomScaleSheetLayoutView="100" workbookViewId="0">
      <selection activeCell="B77" sqref="B77"/>
    </sheetView>
  </sheetViews>
  <sheetFormatPr defaultColWidth="9.140625" defaultRowHeight="12.75" x14ac:dyDescent="0.2"/>
  <cols>
    <col min="1" max="1" width="31.5703125" style="33" customWidth="1"/>
    <col min="2" max="2" width="20.28515625" style="33" customWidth="1"/>
    <col min="3" max="3" width="13" style="33" customWidth="1"/>
    <col min="4" max="4" width="16.140625" style="33" customWidth="1"/>
    <col min="5" max="5" width="14.140625" style="33" customWidth="1"/>
    <col min="6" max="6" width="9.140625" style="33"/>
    <col min="7" max="7" width="15.5703125" style="33" customWidth="1"/>
    <col min="8" max="16384" width="9.140625" style="33"/>
  </cols>
  <sheetData>
    <row r="1" spans="1:5" x14ac:dyDescent="0.2">
      <c r="A1" s="100" t="s">
        <v>12</v>
      </c>
      <c r="B1" s="100"/>
      <c r="C1" s="100"/>
      <c r="D1" s="100"/>
      <c r="E1" s="100"/>
    </row>
    <row r="2" spans="1:5" ht="32.25" customHeight="1" x14ac:dyDescent="0.2">
      <c r="A2" s="101" t="s">
        <v>13</v>
      </c>
      <c r="B2" s="102"/>
      <c r="C2" s="102"/>
      <c r="D2" s="102"/>
      <c r="E2" s="102"/>
    </row>
    <row r="3" spans="1:5" x14ac:dyDescent="0.2">
      <c r="A3" s="34"/>
      <c r="B3" s="35"/>
      <c r="C3" s="35"/>
      <c r="D3" s="35"/>
      <c r="E3" s="35"/>
    </row>
    <row r="4" spans="1:5" x14ac:dyDescent="0.2">
      <c r="A4" s="36" t="s">
        <v>14</v>
      </c>
      <c r="B4" s="35"/>
      <c r="C4" s="35"/>
      <c r="D4" s="103" t="s">
        <v>85</v>
      </c>
      <c r="E4" s="103"/>
    </row>
    <row r="5" spans="1:5" x14ac:dyDescent="0.2">
      <c r="A5" s="34"/>
      <c r="B5" s="35"/>
      <c r="C5" s="35"/>
      <c r="D5" s="35"/>
      <c r="E5" s="35"/>
    </row>
    <row r="6" spans="1:5" x14ac:dyDescent="0.2">
      <c r="A6" s="96" t="s">
        <v>0</v>
      </c>
      <c r="B6" s="96"/>
      <c r="C6" s="96"/>
      <c r="D6" s="96"/>
      <c r="E6" s="96"/>
    </row>
    <row r="7" spans="1:5" x14ac:dyDescent="0.2">
      <c r="A7" s="104" t="s">
        <v>43</v>
      </c>
      <c r="B7" s="104"/>
      <c r="C7" s="104"/>
      <c r="D7" s="104"/>
      <c r="E7" s="104"/>
    </row>
    <row r="8" spans="1:5" x14ac:dyDescent="0.2">
      <c r="A8" s="98" t="s">
        <v>1</v>
      </c>
      <c r="B8" s="98"/>
      <c r="C8" s="98"/>
      <c r="D8" s="98"/>
      <c r="E8" s="98"/>
    </row>
    <row r="9" spans="1:5" x14ac:dyDescent="0.2">
      <c r="A9" s="98"/>
      <c r="B9" s="98"/>
      <c r="C9" s="98"/>
      <c r="D9" s="98"/>
      <c r="E9" s="98"/>
    </row>
    <row r="10" spans="1:5" x14ac:dyDescent="0.2">
      <c r="A10" s="96" t="s">
        <v>98</v>
      </c>
      <c r="B10" s="96"/>
      <c r="C10" s="96"/>
      <c r="D10" s="96"/>
      <c r="E10" s="96"/>
    </row>
    <row r="11" spans="1:5" ht="33" customHeight="1" x14ac:dyDescent="0.2">
      <c r="A11" s="105" t="s">
        <v>16</v>
      </c>
      <c r="B11" s="105"/>
      <c r="C11" s="105"/>
      <c r="D11" s="105"/>
      <c r="E11" s="105"/>
    </row>
    <row r="12" spans="1:5" x14ac:dyDescent="0.2">
      <c r="A12" s="98"/>
      <c r="B12" s="98"/>
      <c r="C12" s="98"/>
      <c r="D12" s="98"/>
      <c r="E12" s="98"/>
    </row>
    <row r="13" spans="1:5" ht="25.5" customHeight="1" x14ac:dyDescent="0.2">
      <c r="A13" s="96" t="s">
        <v>99</v>
      </c>
      <c r="B13" s="96"/>
      <c r="C13" s="96"/>
      <c r="D13" s="96"/>
      <c r="E13" s="96"/>
    </row>
    <row r="14" spans="1:5" x14ac:dyDescent="0.2">
      <c r="A14" s="98" t="s">
        <v>17</v>
      </c>
      <c r="B14" s="98"/>
      <c r="C14" s="98"/>
      <c r="D14" s="98"/>
      <c r="E14" s="98"/>
    </row>
    <row r="15" spans="1:5" x14ac:dyDescent="0.2">
      <c r="A15" s="98"/>
      <c r="B15" s="98"/>
      <c r="C15" s="98"/>
      <c r="D15" s="98"/>
      <c r="E15" s="98"/>
    </row>
    <row r="16" spans="1:5" x14ac:dyDescent="0.2">
      <c r="A16" s="96" t="s">
        <v>100</v>
      </c>
      <c r="B16" s="96"/>
      <c r="C16" s="96"/>
      <c r="D16" s="96"/>
      <c r="E16" s="96"/>
    </row>
    <row r="17" spans="1:7" ht="11.25" customHeight="1" x14ac:dyDescent="0.2">
      <c r="A17" s="98" t="s">
        <v>2</v>
      </c>
      <c r="B17" s="98"/>
      <c r="C17" s="98"/>
      <c r="D17" s="98"/>
      <c r="E17" s="98"/>
    </row>
    <row r="18" spans="1:7" ht="11.25" customHeight="1" x14ac:dyDescent="0.2">
      <c r="A18" s="34"/>
      <c r="B18" s="34"/>
      <c r="C18" s="34"/>
      <c r="D18" s="34"/>
      <c r="E18" s="34"/>
    </row>
    <row r="19" spans="1:7" x14ac:dyDescent="0.2">
      <c r="A19" s="96" t="s">
        <v>101</v>
      </c>
      <c r="B19" s="96"/>
      <c r="C19" s="96"/>
      <c r="D19" s="96"/>
      <c r="E19" s="96"/>
    </row>
    <row r="20" spans="1:7" ht="10.5" customHeight="1" x14ac:dyDescent="0.2">
      <c r="A20" s="98" t="s">
        <v>18</v>
      </c>
      <c r="B20" s="98"/>
      <c r="C20" s="98"/>
      <c r="D20" s="98"/>
      <c r="E20" s="98"/>
    </row>
    <row r="21" spans="1:7" x14ac:dyDescent="0.2">
      <c r="A21" s="98"/>
      <c r="B21" s="98"/>
      <c r="C21" s="98"/>
      <c r="D21" s="98"/>
      <c r="E21" s="98"/>
    </row>
    <row r="22" spans="1:7" ht="30.75" customHeight="1" x14ac:dyDescent="0.2">
      <c r="A22" s="96" t="s">
        <v>102</v>
      </c>
      <c r="B22" s="96"/>
      <c r="C22" s="96"/>
      <c r="D22" s="96"/>
      <c r="E22" s="96"/>
    </row>
    <row r="23" spans="1:7" x14ac:dyDescent="0.2">
      <c r="A23" s="98"/>
      <c r="B23" s="98"/>
      <c r="C23" s="98"/>
      <c r="D23" s="98"/>
      <c r="E23" s="98"/>
    </row>
    <row r="24" spans="1:7" ht="63.75" customHeight="1" x14ac:dyDescent="0.2">
      <c r="A24" s="96" t="s">
        <v>103</v>
      </c>
      <c r="B24" s="96"/>
      <c r="C24" s="96"/>
      <c r="D24" s="96"/>
      <c r="E24" s="96"/>
    </row>
    <row r="25" spans="1:7" ht="33.75" customHeight="1" x14ac:dyDescent="0.2">
      <c r="A25" s="99" t="s">
        <v>104</v>
      </c>
      <c r="B25" s="99"/>
      <c r="C25" s="99"/>
      <c r="D25" s="99"/>
      <c r="E25" s="99"/>
    </row>
    <row r="26" spans="1:7" x14ac:dyDescent="0.2">
      <c r="A26" s="99"/>
      <c r="B26" s="99"/>
      <c r="C26" s="99"/>
      <c r="D26" s="99"/>
      <c r="E26" s="99"/>
      <c r="F26" s="33">
        <f>818.7+3873.7</f>
        <v>4692.3999999999996</v>
      </c>
      <c r="G26" s="33">
        <v>3</v>
      </c>
    </row>
    <row r="27" spans="1:7" ht="114.75" x14ac:dyDescent="0.2">
      <c r="A27" s="11" t="s">
        <v>8</v>
      </c>
      <c r="B27" s="11" t="s">
        <v>11</v>
      </c>
      <c r="C27" s="11" t="s">
        <v>3</v>
      </c>
      <c r="D27" s="11" t="s">
        <v>10</v>
      </c>
      <c r="E27" s="11" t="s">
        <v>9</v>
      </c>
    </row>
    <row r="28" spans="1:7" ht="38.25" x14ac:dyDescent="0.2">
      <c r="A28" s="37" t="s">
        <v>4</v>
      </c>
      <c r="B28" s="11" t="s">
        <v>24</v>
      </c>
      <c r="C28" s="11" t="s">
        <v>5</v>
      </c>
      <c r="D28" s="11">
        <v>1.54</v>
      </c>
      <c r="E28" s="38">
        <f>D28*F26*G26</f>
        <v>21678.887999999999</v>
      </c>
      <c r="G28" s="39">
        <f>E28+'1 кв.'!E28</f>
        <v>48988.655999999995</v>
      </c>
    </row>
    <row r="29" spans="1:7" ht="51" x14ac:dyDescent="0.2">
      <c r="A29" s="37" t="s">
        <v>25</v>
      </c>
      <c r="B29" s="11" t="s">
        <v>26</v>
      </c>
      <c r="C29" s="11" t="s">
        <v>5</v>
      </c>
      <c r="D29" s="11">
        <v>2.25</v>
      </c>
      <c r="E29" s="38">
        <f>D29*F26*G26</f>
        <v>31673.699999999997</v>
      </c>
      <c r="G29" s="39">
        <f>E29+'1 кв.'!E29</f>
        <v>63347.399999999994</v>
      </c>
    </row>
    <row r="30" spans="1:7" ht="38.25" x14ac:dyDescent="0.2">
      <c r="A30" s="37" t="s">
        <v>31</v>
      </c>
      <c r="B30" s="11" t="s">
        <v>90</v>
      </c>
      <c r="C30" s="11" t="s">
        <v>5</v>
      </c>
      <c r="D30" s="11">
        <v>2.0499999999999998</v>
      </c>
      <c r="E30" s="38">
        <f>D30*F26*G26</f>
        <v>28858.259999999995</v>
      </c>
      <c r="G30" s="39">
        <f>E30+'1 кв.'!E30</f>
        <v>57153.431999999986</v>
      </c>
    </row>
    <row r="31" spans="1:7" ht="38.25" x14ac:dyDescent="0.2">
      <c r="A31" s="37" t="s">
        <v>32</v>
      </c>
      <c r="B31" s="11" t="s">
        <v>90</v>
      </c>
      <c r="C31" s="11" t="s">
        <v>5</v>
      </c>
      <c r="D31" s="11">
        <v>1.55</v>
      </c>
      <c r="E31" s="38">
        <f>D31*F26*G26</f>
        <v>21819.659999999996</v>
      </c>
      <c r="G31" s="39">
        <f>E31+'1 кв.'!E31</f>
        <v>42935.459999999992</v>
      </c>
    </row>
    <row r="32" spans="1:7" x14ac:dyDescent="0.2">
      <c r="A32" s="37" t="s">
        <v>33</v>
      </c>
      <c r="B32" s="13" t="s">
        <v>34</v>
      </c>
      <c r="C32" s="11" t="s">
        <v>5</v>
      </c>
      <c r="D32" s="11">
        <v>0.61</v>
      </c>
      <c r="E32" s="38">
        <f>D32*F26*G26</f>
        <v>8587.0919999999987</v>
      </c>
      <c r="G32" s="39">
        <f>E32+'1 кв.'!E32</f>
        <v>17174.183999999997</v>
      </c>
    </row>
    <row r="33" spans="1:7" ht="51" x14ac:dyDescent="0.2">
      <c r="A33" s="37" t="s">
        <v>28</v>
      </c>
      <c r="B33" s="11" t="s">
        <v>90</v>
      </c>
      <c r="C33" s="11" t="s">
        <v>5</v>
      </c>
      <c r="D33" s="11">
        <v>0.35</v>
      </c>
      <c r="E33" s="38">
        <f>D33*F26*G26</f>
        <v>4927.0199999999986</v>
      </c>
      <c r="G33" s="39">
        <f>E33+'1 кв.'!E33</f>
        <v>9572.4959999999992</v>
      </c>
    </row>
    <row r="34" spans="1:7" ht="38.25" x14ac:dyDescent="0.2">
      <c r="A34" s="37" t="s">
        <v>27</v>
      </c>
      <c r="B34" s="11" t="s">
        <v>90</v>
      </c>
      <c r="C34" s="11" t="s">
        <v>5</v>
      </c>
      <c r="D34" s="11">
        <v>0.09</v>
      </c>
      <c r="E34" s="38">
        <f>D34*F26*G26</f>
        <v>1266.9479999999999</v>
      </c>
      <c r="G34" s="39">
        <f>E34+'1 кв.'!E34</f>
        <v>2533.8959999999997</v>
      </c>
    </row>
    <row r="35" spans="1:7" ht="38.25" x14ac:dyDescent="0.2">
      <c r="A35" s="37" t="s">
        <v>42</v>
      </c>
      <c r="B35" s="11" t="s">
        <v>35</v>
      </c>
      <c r="C35" s="11" t="s">
        <v>5</v>
      </c>
      <c r="D35" s="11">
        <v>1.07</v>
      </c>
      <c r="E35" s="38">
        <v>0</v>
      </c>
      <c r="G35" s="39">
        <f>E35+'1 кв.'!E35</f>
        <v>12180</v>
      </c>
    </row>
    <row r="36" spans="1:7" ht="38.25" x14ac:dyDescent="0.2">
      <c r="A36" s="37" t="s">
        <v>36</v>
      </c>
      <c r="B36" s="11" t="s">
        <v>37</v>
      </c>
      <c r="C36" s="11" t="s">
        <v>5</v>
      </c>
      <c r="D36" s="11">
        <v>0.37</v>
      </c>
      <c r="E36" s="38">
        <v>0</v>
      </c>
      <c r="G36" s="39">
        <f>E36+'1 кв.'!E36</f>
        <v>0</v>
      </c>
    </row>
    <row r="37" spans="1:7" x14ac:dyDescent="0.2">
      <c r="A37" s="37" t="s">
        <v>29</v>
      </c>
      <c r="B37" s="11" t="s">
        <v>41</v>
      </c>
      <c r="C37" s="11" t="s">
        <v>5</v>
      </c>
      <c r="D37" s="11">
        <v>2.76</v>
      </c>
      <c r="E37" s="38">
        <f>D37*F26*G26</f>
        <v>38853.071999999993</v>
      </c>
      <c r="G37" s="39">
        <f>E37+'1 кв.'!E37</f>
        <v>47721.707999999991</v>
      </c>
    </row>
    <row r="38" spans="1:7" ht="13.5" thickBot="1" x14ac:dyDescent="0.25">
      <c r="A38" s="40" t="s">
        <v>38</v>
      </c>
      <c r="B38" s="15" t="s">
        <v>41</v>
      </c>
      <c r="C38" s="15" t="s">
        <v>5</v>
      </c>
      <c r="D38" s="15">
        <v>3.2</v>
      </c>
      <c r="E38" s="41">
        <f>D38*F26*G26</f>
        <v>45047.040000000001</v>
      </c>
      <c r="G38" s="39">
        <f>E38+'1 кв.'!E38</f>
        <v>91501.799999999988</v>
      </c>
    </row>
    <row r="39" spans="1:7" ht="13.5" thickBot="1" x14ac:dyDescent="0.25">
      <c r="A39" s="42" t="s">
        <v>48</v>
      </c>
      <c r="B39" s="22" t="s">
        <v>84</v>
      </c>
      <c r="C39" s="22" t="s">
        <v>50</v>
      </c>
      <c r="D39" s="22"/>
      <c r="E39" s="43">
        <f>1395.37+17743.99+3052.04</f>
        <v>22191.4</v>
      </c>
      <c r="G39" s="39">
        <f>E39+'1 кв.'!E39</f>
        <v>24831.4</v>
      </c>
    </row>
    <row r="40" spans="1:7" ht="38.25" x14ac:dyDescent="0.2">
      <c r="A40" s="44" t="s">
        <v>68</v>
      </c>
      <c r="B40" s="11" t="s">
        <v>86</v>
      </c>
      <c r="C40" s="11" t="s">
        <v>89</v>
      </c>
      <c r="D40" s="11">
        <v>5.4</v>
      </c>
      <c r="E40" s="38">
        <f>D40*126.7</f>
        <v>684.18000000000006</v>
      </c>
      <c r="G40" s="39">
        <f>E40+E41+E42+E43+E44+E45+E46+E47+E48+E49+E50+E51+E52+E53+E54+E55+'1 кв.'!E40+'1 кв.'!E41+'1 кв.'!E42+'1 кв.'!E43+'1 кв.'!E44+'1 кв.'!E45+'1 кв.'!E46+'1 кв.'!E47</f>
        <v>31460.422999999999</v>
      </c>
    </row>
    <row r="41" spans="1:7" ht="38.25" x14ac:dyDescent="0.2">
      <c r="A41" s="44" t="s">
        <v>69</v>
      </c>
      <c r="B41" s="11" t="s">
        <v>87</v>
      </c>
      <c r="C41" s="11" t="s">
        <v>89</v>
      </c>
      <c r="D41" s="11">
        <f>29+16</f>
        <v>45</v>
      </c>
      <c r="E41" s="38">
        <f t="shared" ref="E41:E54" si="0">D41*126.7</f>
        <v>5701.5</v>
      </c>
      <c r="G41" s="39">
        <f>SUM(G28:G40)</f>
        <v>449400.85499999998</v>
      </c>
    </row>
    <row r="42" spans="1:7" x14ac:dyDescent="0.2">
      <c r="A42" s="45" t="s">
        <v>70</v>
      </c>
      <c r="B42" s="11" t="s">
        <v>87</v>
      </c>
      <c r="C42" s="11" t="s">
        <v>89</v>
      </c>
      <c r="D42" s="11">
        <v>4.66</v>
      </c>
      <c r="E42" s="38">
        <f t="shared" si="0"/>
        <v>590.42200000000003</v>
      </c>
    </row>
    <row r="43" spans="1:7" ht="25.5" x14ac:dyDescent="0.2">
      <c r="A43" s="46" t="s">
        <v>71</v>
      </c>
      <c r="B43" s="11" t="s">
        <v>87</v>
      </c>
      <c r="C43" s="11" t="s">
        <v>89</v>
      </c>
      <c r="D43" s="11">
        <v>4</v>
      </c>
      <c r="E43" s="38">
        <f t="shared" si="0"/>
        <v>506.8</v>
      </c>
    </row>
    <row r="44" spans="1:7" ht="25.5" x14ac:dyDescent="0.2">
      <c r="A44" s="47" t="s">
        <v>72</v>
      </c>
      <c r="B44" s="11" t="s">
        <v>87</v>
      </c>
      <c r="C44" s="11" t="s">
        <v>89</v>
      </c>
      <c r="D44" s="11">
        <v>5</v>
      </c>
      <c r="E44" s="38">
        <f t="shared" si="0"/>
        <v>633.5</v>
      </c>
    </row>
    <row r="45" spans="1:7" ht="25.5" x14ac:dyDescent="0.2">
      <c r="A45" s="44" t="s">
        <v>73</v>
      </c>
      <c r="B45" s="11" t="s">
        <v>87</v>
      </c>
      <c r="C45" s="11" t="s">
        <v>89</v>
      </c>
      <c r="D45" s="11">
        <v>16</v>
      </c>
      <c r="E45" s="38">
        <f t="shared" si="0"/>
        <v>2027.2</v>
      </c>
    </row>
    <row r="46" spans="1:7" x14ac:dyDescent="0.2">
      <c r="A46" s="44" t="s">
        <v>74</v>
      </c>
      <c r="B46" s="11" t="s">
        <v>87</v>
      </c>
      <c r="C46" s="11" t="s">
        <v>89</v>
      </c>
      <c r="D46" s="11">
        <v>10</v>
      </c>
      <c r="E46" s="38">
        <f t="shared" si="0"/>
        <v>1267</v>
      </c>
    </row>
    <row r="47" spans="1:7" x14ac:dyDescent="0.2">
      <c r="A47" s="44" t="s">
        <v>75</v>
      </c>
      <c r="B47" s="11" t="s">
        <v>87</v>
      </c>
      <c r="C47" s="11" t="s">
        <v>89</v>
      </c>
      <c r="D47" s="11">
        <v>1</v>
      </c>
      <c r="E47" s="38">
        <f t="shared" si="0"/>
        <v>126.7</v>
      </c>
    </row>
    <row r="48" spans="1:7" x14ac:dyDescent="0.2">
      <c r="A48" s="44" t="s">
        <v>76</v>
      </c>
      <c r="B48" s="11" t="s">
        <v>87</v>
      </c>
      <c r="C48" s="11" t="s">
        <v>89</v>
      </c>
      <c r="D48" s="11">
        <v>19</v>
      </c>
      <c r="E48" s="38">
        <f t="shared" si="0"/>
        <v>2407.3000000000002</v>
      </c>
    </row>
    <row r="49" spans="1:5" x14ac:dyDescent="0.2">
      <c r="A49" s="44" t="s">
        <v>77</v>
      </c>
      <c r="B49" s="11" t="s">
        <v>87</v>
      </c>
      <c r="C49" s="11" t="s">
        <v>89</v>
      </c>
      <c r="D49" s="11">
        <v>5.33</v>
      </c>
      <c r="E49" s="38">
        <f t="shared" si="0"/>
        <v>675.31100000000004</v>
      </c>
    </row>
    <row r="50" spans="1:5" x14ac:dyDescent="0.2">
      <c r="A50" s="44" t="s">
        <v>78</v>
      </c>
      <c r="B50" s="11" t="s">
        <v>88</v>
      </c>
      <c r="C50" s="11" t="s">
        <v>89</v>
      </c>
      <c r="D50" s="11">
        <v>14</v>
      </c>
      <c r="E50" s="38">
        <f t="shared" si="0"/>
        <v>1773.8</v>
      </c>
    </row>
    <row r="51" spans="1:5" ht="25.5" x14ac:dyDescent="0.2">
      <c r="A51" s="44" t="s">
        <v>79</v>
      </c>
      <c r="B51" s="11" t="s">
        <v>88</v>
      </c>
      <c r="C51" s="11" t="s">
        <v>89</v>
      </c>
      <c r="D51" s="11">
        <v>28</v>
      </c>
      <c r="E51" s="38">
        <f t="shared" si="0"/>
        <v>3547.6</v>
      </c>
    </row>
    <row r="52" spans="1:5" ht="15.75" customHeight="1" x14ac:dyDescent="0.2">
      <c r="A52" s="44" t="s">
        <v>80</v>
      </c>
      <c r="B52" s="11" t="s">
        <v>88</v>
      </c>
      <c r="C52" s="11" t="s">
        <v>89</v>
      </c>
      <c r="D52" s="11">
        <v>0.5</v>
      </c>
      <c r="E52" s="38">
        <f t="shared" si="0"/>
        <v>63.35</v>
      </c>
    </row>
    <row r="53" spans="1:5" x14ac:dyDescent="0.2">
      <c r="A53" s="45" t="s">
        <v>81</v>
      </c>
      <c r="B53" s="11" t="s">
        <v>88</v>
      </c>
      <c r="C53" s="11" t="s">
        <v>89</v>
      </c>
      <c r="D53" s="11">
        <v>3</v>
      </c>
      <c r="E53" s="38">
        <f t="shared" si="0"/>
        <v>380.1</v>
      </c>
    </row>
    <row r="54" spans="1:5" x14ac:dyDescent="0.2">
      <c r="A54" s="45" t="s">
        <v>82</v>
      </c>
      <c r="B54" s="11" t="s">
        <v>88</v>
      </c>
      <c r="C54" s="11" t="s">
        <v>89</v>
      </c>
      <c r="D54" s="11">
        <v>4</v>
      </c>
      <c r="E54" s="38">
        <f t="shared" si="0"/>
        <v>506.8</v>
      </c>
    </row>
    <row r="55" spans="1:5" ht="25.5" x14ac:dyDescent="0.2">
      <c r="A55" s="44" t="s">
        <v>83</v>
      </c>
      <c r="B55" s="11" t="s">
        <v>88</v>
      </c>
      <c r="C55" s="11" t="s">
        <v>89</v>
      </c>
      <c r="D55" s="11">
        <v>0.7</v>
      </c>
      <c r="E55" s="38">
        <f>D55*126.7</f>
        <v>88.69</v>
      </c>
    </row>
    <row r="56" spans="1:5" x14ac:dyDescent="0.2">
      <c r="A56" s="48" t="s">
        <v>96</v>
      </c>
      <c r="B56" s="11"/>
      <c r="C56" s="11"/>
      <c r="D56" s="11"/>
      <c r="E56" s="38">
        <v>2721.6</v>
      </c>
    </row>
    <row r="57" spans="1:5" x14ac:dyDescent="0.2">
      <c r="A57" s="11"/>
      <c r="B57" s="38"/>
      <c r="C57" s="11"/>
      <c r="D57" s="38"/>
      <c r="E57" s="11"/>
    </row>
    <row r="58" spans="1:5" s="53" customFormat="1" x14ac:dyDescent="0.2">
      <c r="A58" s="49" t="s">
        <v>59</v>
      </c>
      <c r="B58" s="50"/>
      <c r="C58" s="51"/>
      <c r="D58" s="50"/>
      <c r="E58" s="52">
        <f>SUM(E28:E57)</f>
        <v>248604.93299999999</v>
      </c>
    </row>
    <row r="59" spans="1:5" s="53" customFormat="1" x14ac:dyDescent="0.2">
      <c r="A59" s="54"/>
      <c r="B59" s="55"/>
      <c r="C59" s="56"/>
      <c r="D59" s="55"/>
      <c r="E59" s="57"/>
    </row>
    <row r="60" spans="1:5" ht="30.75" customHeight="1" x14ac:dyDescent="0.2">
      <c r="A60" s="96" t="s">
        <v>97</v>
      </c>
      <c r="B60" s="96"/>
      <c r="C60" s="96"/>
      <c r="D60" s="96"/>
      <c r="E60" s="96"/>
    </row>
    <row r="61" spans="1:5" ht="31.5" customHeight="1" x14ac:dyDescent="0.2">
      <c r="A61" s="96" t="s">
        <v>23</v>
      </c>
      <c r="B61" s="96"/>
      <c r="C61" s="96"/>
      <c r="D61" s="96"/>
      <c r="E61" s="96"/>
    </row>
    <row r="62" spans="1:5" x14ac:dyDescent="0.2">
      <c r="A62" s="96" t="s">
        <v>22</v>
      </c>
      <c r="B62" s="96"/>
      <c r="C62" s="96"/>
      <c r="D62" s="96"/>
      <c r="E62" s="96"/>
    </row>
    <row r="63" spans="1:5" x14ac:dyDescent="0.2">
      <c r="A63" s="96" t="s">
        <v>67</v>
      </c>
      <c r="B63" s="96"/>
      <c r="C63" s="96"/>
      <c r="D63" s="96"/>
      <c r="E63" s="96"/>
    </row>
    <row r="64" spans="1:5" x14ac:dyDescent="0.2">
      <c r="A64" s="96" t="s">
        <v>20</v>
      </c>
      <c r="B64" s="96"/>
      <c r="C64" s="96"/>
      <c r="D64" s="96"/>
      <c r="E64" s="96"/>
    </row>
    <row r="65" spans="1:5" x14ac:dyDescent="0.2">
      <c r="A65" s="97" t="s">
        <v>6</v>
      </c>
      <c r="B65" s="97"/>
      <c r="C65" s="97"/>
      <c r="D65" s="97"/>
      <c r="E65" s="97"/>
    </row>
    <row r="66" spans="1:5" x14ac:dyDescent="0.2">
      <c r="A66" s="96" t="s">
        <v>20</v>
      </c>
      <c r="B66" s="96"/>
      <c r="C66" s="96"/>
      <c r="D66" s="96"/>
      <c r="E66" s="96"/>
    </row>
    <row r="67" spans="1:5" x14ac:dyDescent="0.2">
      <c r="A67" s="94" t="s">
        <v>65</v>
      </c>
      <c r="B67" s="94"/>
      <c r="C67" s="94"/>
      <c r="D67" s="94"/>
      <c r="E67" s="94"/>
    </row>
    <row r="68" spans="1:5" x14ac:dyDescent="0.2">
      <c r="B68" s="95" t="s">
        <v>21</v>
      </c>
      <c r="C68" s="95"/>
      <c r="D68" s="95"/>
      <c r="E68" s="58" t="s">
        <v>7</v>
      </c>
    </row>
    <row r="69" spans="1:5" x14ac:dyDescent="0.2">
      <c r="A69" s="34"/>
      <c r="B69" s="34"/>
      <c r="C69" s="34"/>
      <c r="D69" s="34"/>
      <c r="E69" s="34"/>
    </row>
    <row r="70" spans="1:5" x14ac:dyDescent="0.2">
      <c r="A70" s="94" t="s">
        <v>66</v>
      </c>
      <c r="B70" s="94"/>
      <c r="C70" s="94"/>
      <c r="D70" s="94"/>
      <c r="E70" s="94"/>
    </row>
    <row r="71" spans="1:5" x14ac:dyDescent="0.2">
      <c r="B71" s="95" t="s">
        <v>21</v>
      </c>
      <c r="C71" s="95"/>
      <c r="D71" s="95"/>
      <c r="E71" s="58" t="s">
        <v>7</v>
      </c>
    </row>
    <row r="74" spans="1:5" x14ac:dyDescent="0.2">
      <c r="A74" s="53" t="s">
        <v>91</v>
      </c>
    </row>
    <row r="75" spans="1:5" x14ac:dyDescent="0.2">
      <c r="A75" s="33" t="s">
        <v>92</v>
      </c>
      <c r="B75" s="59">
        <v>75985.48</v>
      </c>
    </row>
    <row r="76" spans="1:5" x14ac:dyDescent="0.2">
      <c r="A76" s="60" t="s">
        <v>93</v>
      </c>
      <c r="B76" s="61">
        <v>427888.92</v>
      </c>
    </row>
    <row r="77" spans="1:5" x14ac:dyDescent="0.2">
      <c r="A77" s="33" t="s">
        <v>94</v>
      </c>
      <c r="B77" s="61">
        <f>421748.82+86004.15+4200</f>
        <v>511952.97</v>
      </c>
    </row>
    <row r="78" spans="1:5" x14ac:dyDescent="0.2">
      <c r="A78" s="53" t="s">
        <v>95</v>
      </c>
      <c r="B78" s="59">
        <f>B75+B77-('1 кв.'!E49+'2 кв.'!E58)</f>
        <v>135815.995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60:E60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67:E67"/>
    <mergeCell ref="B68:D68"/>
    <mergeCell ref="A70:E70"/>
    <mergeCell ref="B71:D71"/>
    <mergeCell ref="A61:E61"/>
    <mergeCell ref="A62:E62"/>
    <mergeCell ref="A63:E63"/>
    <mergeCell ref="A64:E64"/>
    <mergeCell ref="A65:E65"/>
    <mergeCell ref="A66:E6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view="pageBreakPreview" topLeftCell="A45" zoomScaleNormal="100" zoomScaleSheetLayoutView="100" workbookViewId="0">
      <selection activeCell="A51" sqref="A51:E51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9.140625" style="2"/>
    <col min="7" max="7" width="15.5703125" style="2" customWidth="1"/>
    <col min="8" max="16384" width="9.140625" style="2"/>
  </cols>
  <sheetData>
    <row r="1" spans="1:5" x14ac:dyDescent="0.25">
      <c r="A1" s="107" t="s">
        <v>12</v>
      </c>
      <c r="B1" s="107"/>
      <c r="C1" s="107"/>
      <c r="D1" s="107"/>
      <c r="E1" s="107"/>
    </row>
    <row r="2" spans="1:5" ht="25.5" customHeight="1" x14ac:dyDescent="0.25">
      <c r="A2" s="108" t="s">
        <v>13</v>
      </c>
      <c r="B2" s="109"/>
      <c r="C2" s="109"/>
      <c r="D2" s="109"/>
      <c r="E2" s="109"/>
    </row>
    <row r="3" spans="1:5" x14ac:dyDescent="0.25">
      <c r="A3" s="63"/>
      <c r="B3" s="4"/>
      <c r="C3" s="4"/>
      <c r="D3" s="4"/>
      <c r="E3" s="4"/>
    </row>
    <row r="4" spans="1:5" x14ac:dyDescent="0.25">
      <c r="A4" s="64" t="s">
        <v>14</v>
      </c>
      <c r="B4" s="4"/>
      <c r="C4" s="4"/>
      <c r="D4" s="110" t="s">
        <v>105</v>
      </c>
      <c r="E4" s="110"/>
    </row>
    <row r="5" spans="1:5" x14ac:dyDescent="0.25">
      <c r="A5" s="63"/>
      <c r="B5" s="4"/>
      <c r="C5" s="4"/>
      <c r="D5" s="4"/>
      <c r="E5" s="4"/>
    </row>
    <row r="6" spans="1:5" x14ac:dyDescent="0.25">
      <c r="A6" s="81" t="s">
        <v>0</v>
      </c>
      <c r="B6" s="81"/>
      <c r="C6" s="81"/>
      <c r="D6" s="81"/>
      <c r="E6" s="81"/>
    </row>
    <row r="7" spans="1:5" x14ac:dyDescent="0.25">
      <c r="A7" s="92" t="s">
        <v>43</v>
      </c>
      <c r="B7" s="92"/>
      <c r="C7" s="92"/>
      <c r="D7" s="92"/>
      <c r="E7" s="92"/>
    </row>
    <row r="8" spans="1:5" x14ac:dyDescent="0.25">
      <c r="A8" s="88" t="s">
        <v>1</v>
      </c>
      <c r="B8" s="88"/>
      <c r="C8" s="88"/>
      <c r="D8" s="88"/>
      <c r="E8" s="88"/>
    </row>
    <row r="9" spans="1:5" x14ac:dyDescent="0.25">
      <c r="A9" s="85"/>
      <c r="B9" s="85"/>
      <c r="C9" s="85"/>
      <c r="D9" s="85"/>
      <c r="E9" s="85"/>
    </row>
    <row r="10" spans="1:5" x14ac:dyDescent="0.25">
      <c r="A10" s="81" t="s">
        <v>44</v>
      </c>
      <c r="B10" s="81"/>
      <c r="C10" s="81"/>
      <c r="D10" s="81"/>
      <c r="E10" s="81"/>
    </row>
    <row r="11" spans="1:5" ht="29.25" customHeight="1" x14ac:dyDescent="0.25">
      <c r="A11" s="86" t="s">
        <v>16</v>
      </c>
      <c r="B11" s="86"/>
      <c r="C11" s="86"/>
      <c r="D11" s="86"/>
      <c r="E11" s="86"/>
    </row>
    <row r="12" spans="1:5" x14ac:dyDescent="0.25">
      <c r="A12" s="85"/>
      <c r="B12" s="85"/>
      <c r="C12" s="85"/>
      <c r="D12" s="85"/>
      <c r="E12" s="85"/>
    </row>
    <row r="13" spans="1:5" ht="30.75" customHeight="1" x14ac:dyDescent="0.25">
      <c r="A13" s="81" t="s">
        <v>45</v>
      </c>
      <c r="B13" s="81"/>
      <c r="C13" s="81"/>
      <c r="D13" s="81"/>
      <c r="E13" s="81"/>
    </row>
    <row r="14" spans="1:5" x14ac:dyDescent="0.25">
      <c r="A14" s="88" t="s">
        <v>17</v>
      </c>
      <c r="B14" s="88"/>
      <c r="C14" s="88"/>
      <c r="D14" s="88"/>
      <c r="E14" s="88"/>
    </row>
    <row r="15" spans="1:5" x14ac:dyDescent="0.25">
      <c r="A15" s="85"/>
      <c r="B15" s="85"/>
      <c r="C15" s="85"/>
      <c r="D15" s="85"/>
      <c r="E15" s="85"/>
    </row>
    <row r="16" spans="1:5" x14ac:dyDescent="0.25">
      <c r="A16" s="81" t="s">
        <v>39</v>
      </c>
      <c r="B16" s="81"/>
      <c r="C16" s="81"/>
      <c r="D16" s="81"/>
      <c r="E16" s="81"/>
    </row>
    <row r="17" spans="1:7" ht="11.25" customHeight="1" x14ac:dyDescent="0.25">
      <c r="A17" s="88" t="s">
        <v>2</v>
      </c>
      <c r="B17" s="88"/>
      <c r="C17" s="88"/>
      <c r="D17" s="88"/>
      <c r="E17" s="88"/>
    </row>
    <row r="18" spans="1:7" ht="11.25" customHeight="1" x14ac:dyDescent="0.25">
      <c r="A18" s="63"/>
      <c r="B18" s="63"/>
      <c r="C18" s="63"/>
      <c r="D18" s="63"/>
      <c r="E18" s="63"/>
    </row>
    <row r="19" spans="1:7" x14ac:dyDescent="0.25">
      <c r="A19" s="81" t="s">
        <v>40</v>
      </c>
      <c r="B19" s="81"/>
      <c r="C19" s="81"/>
      <c r="D19" s="81"/>
      <c r="E19" s="81"/>
    </row>
    <row r="20" spans="1:7" ht="10.5" customHeight="1" x14ac:dyDescent="0.25">
      <c r="A20" s="88" t="s">
        <v>18</v>
      </c>
      <c r="B20" s="88"/>
      <c r="C20" s="88"/>
      <c r="D20" s="88"/>
      <c r="E20" s="88"/>
    </row>
    <row r="21" spans="1:7" x14ac:dyDescent="0.25">
      <c r="A21" s="85"/>
      <c r="B21" s="85"/>
      <c r="C21" s="85"/>
      <c r="D21" s="85"/>
      <c r="E21" s="85"/>
    </row>
    <row r="22" spans="1:7" ht="30.75" customHeight="1" x14ac:dyDescent="0.25">
      <c r="A22" s="81" t="s">
        <v>19</v>
      </c>
      <c r="B22" s="81"/>
      <c r="C22" s="81"/>
      <c r="D22" s="81"/>
      <c r="E22" s="81"/>
    </row>
    <row r="23" spans="1:7" x14ac:dyDescent="0.25">
      <c r="A23" s="85"/>
      <c r="B23" s="85"/>
      <c r="C23" s="85"/>
      <c r="D23" s="85"/>
      <c r="E23" s="85"/>
    </row>
    <row r="24" spans="1:7" ht="63.75" customHeight="1" x14ac:dyDescent="0.25">
      <c r="A24" s="81" t="s">
        <v>46</v>
      </c>
      <c r="B24" s="81"/>
      <c r="C24" s="81"/>
      <c r="D24" s="81"/>
      <c r="E24" s="81"/>
    </row>
    <row r="25" spans="1:7" ht="33.75" customHeight="1" x14ac:dyDescent="0.25">
      <c r="A25" s="84" t="s">
        <v>47</v>
      </c>
      <c r="B25" s="84"/>
      <c r="C25" s="84"/>
      <c r="D25" s="84"/>
      <c r="E25" s="84"/>
    </row>
    <row r="26" spans="1:7" x14ac:dyDescent="0.25">
      <c r="A26" s="84"/>
      <c r="B26" s="84"/>
      <c r="C26" s="84"/>
      <c r="D26" s="84"/>
      <c r="E26" s="84"/>
      <c r="F26" s="2">
        <f>818.7+3873.7</f>
        <v>4692.3999999999996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45" x14ac:dyDescent="0.25">
      <c r="A28" s="9" t="s">
        <v>4</v>
      </c>
      <c r="B28" s="3" t="s">
        <v>24</v>
      </c>
      <c r="C28" s="3" t="s">
        <v>5</v>
      </c>
      <c r="D28" s="3">
        <v>1.54</v>
      </c>
      <c r="E28" s="10">
        <f>D28*F26*G26</f>
        <v>21678.887999999999</v>
      </c>
      <c r="G28" s="65"/>
    </row>
    <row r="29" spans="1:7" ht="60" x14ac:dyDescent="0.25">
      <c r="A29" s="9" t="s">
        <v>25</v>
      </c>
      <c r="B29" s="3" t="s">
        <v>26</v>
      </c>
      <c r="C29" s="3" t="s">
        <v>5</v>
      </c>
      <c r="D29" s="3">
        <v>2.34</v>
      </c>
      <c r="E29" s="10">
        <f>D29*F26*G26</f>
        <v>32940.647999999994</v>
      </c>
      <c r="G29" s="65"/>
    </row>
    <row r="30" spans="1:7" ht="45" x14ac:dyDescent="0.25">
      <c r="A30" s="9" t="s">
        <v>31</v>
      </c>
      <c r="B30" s="3" t="s">
        <v>90</v>
      </c>
      <c r="C30" s="3" t="s">
        <v>5</v>
      </c>
      <c r="D30" s="3">
        <v>2.0499999999999998</v>
      </c>
      <c r="E30" s="10">
        <f>D30*F26*G26</f>
        <v>28858.259999999995</v>
      </c>
      <c r="G30" s="65"/>
    </row>
    <row r="31" spans="1:7" ht="45" x14ac:dyDescent="0.25">
      <c r="A31" s="9" t="s">
        <v>32</v>
      </c>
      <c r="B31" s="3" t="s">
        <v>90</v>
      </c>
      <c r="C31" s="3" t="s">
        <v>5</v>
      </c>
      <c r="D31" s="3">
        <v>1.55</v>
      </c>
      <c r="E31" s="10">
        <f>D31*F26*G26</f>
        <v>21819.659999999996</v>
      </c>
      <c r="G31" s="65"/>
    </row>
    <row r="32" spans="1:7" x14ac:dyDescent="0.25">
      <c r="A32" s="9" t="s">
        <v>33</v>
      </c>
      <c r="B32" s="66" t="s">
        <v>34</v>
      </c>
      <c r="C32" s="3" t="s">
        <v>5</v>
      </c>
      <c r="D32" s="3">
        <v>0.61</v>
      </c>
      <c r="E32" s="10">
        <f>D32*F26*G26</f>
        <v>8587.0919999999987</v>
      </c>
      <c r="G32" s="65"/>
    </row>
    <row r="33" spans="1:7" ht="60" x14ac:dyDescent="0.25">
      <c r="A33" s="9" t="s">
        <v>28</v>
      </c>
      <c r="B33" s="3" t="s">
        <v>90</v>
      </c>
      <c r="C33" s="3" t="s">
        <v>5</v>
      </c>
      <c r="D33" s="3">
        <v>0.35</v>
      </c>
      <c r="E33" s="10">
        <f>D33*F26*G26</f>
        <v>4927.0199999999986</v>
      </c>
      <c r="G33" s="65"/>
    </row>
    <row r="34" spans="1:7" ht="45" x14ac:dyDescent="0.25">
      <c r="A34" s="9" t="s">
        <v>27</v>
      </c>
      <c r="B34" s="3" t="s">
        <v>90</v>
      </c>
      <c r="C34" s="3" t="s">
        <v>5</v>
      </c>
      <c r="D34" s="3">
        <v>0.09</v>
      </c>
      <c r="E34" s="10">
        <f>D34*F26*G26</f>
        <v>1266.9479999999999</v>
      </c>
      <c r="G34" s="65"/>
    </row>
    <row r="35" spans="1:7" ht="60" x14ac:dyDescent="0.25">
      <c r="A35" s="9" t="s">
        <v>42</v>
      </c>
      <c r="B35" s="3" t="s">
        <v>35</v>
      </c>
      <c r="C35" s="3" t="s">
        <v>5</v>
      </c>
      <c r="D35" s="3">
        <v>1.07</v>
      </c>
      <c r="E35" s="10">
        <v>0</v>
      </c>
      <c r="G35" s="65"/>
    </row>
    <row r="36" spans="1:7" ht="45" x14ac:dyDescent="0.25">
      <c r="A36" s="9" t="s">
        <v>36</v>
      </c>
      <c r="B36" s="3" t="s">
        <v>37</v>
      </c>
      <c r="C36" s="3" t="s">
        <v>5</v>
      </c>
      <c r="D36" s="3">
        <v>0.37</v>
      </c>
      <c r="E36" s="10">
        <v>3690.72</v>
      </c>
      <c r="G36" s="65"/>
    </row>
    <row r="37" spans="1:7" x14ac:dyDescent="0.25">
      <c r="A37" s="9" t="s">
        <v>29</v>
      </c>
      <c r="B37" s="3" t="s">
        <v>41</v>
      </c>
      <c r="C37" s="3" t="s">
        <v>5</v>
      </c>
      <c r="D37" s="3">
        <v>2.76</v>
      </c>
      <c r="E37" s="10">
        <f>D37*F26*G26</f>
        <v>38853.071999999993</v>
      </c>
      <c r="G37" s="65"/>
    </row>
    <row r="38" spans="1:7" x14ac:dyDescent="0.25">
      <c r="A38" s="14" t="s">
        <v>38</v>
      </c>
      <c r="B38" s="16" t="s">
        <v>41</v>
      </c>
      <c r="C38" s="16" t="s">
        <v>5</v>
      </c>
      <c r="D38" s="16">
        <v>3.2</v>
      </c>
      <c r="E38" s="17">
        <f>D38*F26*G26</f>
        <v>45047.040000000001</v>
      </c>
      <c r="G38" s="65"/>
    </row>
    <row r="39" spans="1:7" x14ac:dyDescent="0.25">
      <c r="A39" s="9" t="s">
        <v>117</v>
      </c>
      <c r="B39" s="3" t="s">
        <v>106</v>
      </c>
      <c r="C39" s="3" t="s">
        <v>50</v>
      </c>
      <c r="D39" s="3"/>
      <c r="E39" s="10">
        <v>10531.5</v>
      </c>
      <c r="G39" s="65"/>
    </row>
    <row r="40" spans="1:7" ht="15.75" thickBot="1" x14ac:dyDescent="0.3">
      <c r="A40" s="77" t="s">
        <v>48</v>
      </c>
      <c r="B40" s="78" t="s">
        <v>106</v>
      </c>
      <c r="C40" s="78" t="s">
        <v>50</v>
      </c>
      <c r="D40" s="78"/>
      <c r="E40" s="79">
        <v>31355.38</v>
      </c>
      <c r="G40" s="65"/>
    </row>
    <row r="41" spans="1:7" ht="30" x14ac:dyDescent="0.25">
      <c r="A41" s="25" t="s">
        <v>107</v>
      </c>
      <c r="B41" s="3" t="s">
        <v>113</v>
      </c>
      <c r="C41" s="3" t="s">
        <v>89</v>
      </c>
      <c r="D41" s="3">
        <v>1</v>
      </c>
      <c r="E41" s="10">
        <f>D41*126.7</f>
        <v>126.7</v>
      </c>
      <c r="G41" s="65"/>
    </row>
    <row r="42" spans="1:7" x14ac:dyDescent="0.25">
      <c r="A42" s="25" t="s">
        <v>108</v>
      </c>
      <c r="B42" s="3" t="s">
        <v>113</v>
      </c>
      <c r="C42" s="3" t="s">
        <v>89</v>
      </c>
      <c r="D42" s="3">
        <v>1</v>
      </c>
      <c r="E42" s="10">
        <f t="shared" ref="E42:E46" si="0">D42*126.7</f>
        <v>126.7</v>
      </c>
      <c r="G42" s="65"/>
    </row>
    <row r="43" spans="1:7" x14ac:dyDescent="0.25">
      <c r="A43" s="67" t="s">
        <v>109</v>
      </c>
      <c r="B43" s="3" t="s">
        <v>114</v>
      </c>
      <c r="C43" s="3" t="s">
        <v>89</v>
      </c>
      <c r="D43" s="3">
        <v>8</v>
      </c>
      <c r="E43" s="10">
        <f t="shared" si="0"/>
        <v>1013.6</v>
      </c>
    </row>
    <row r="44" spans="1:7" ht="30" x14ac:dyDescent="0.25">
      <c r="A44" s="68" t="s">
        <v>110</v>
      </c>
      <c r="B44" s="3" t="s">
        <v>114</v>
      </c>
      <c r="C44" s="3" t="s">
        <v>89</v>
      </c>
      <c r="D44" s="3">
        <v>8</v>
      </c>
      <c r="E44" s="10">
        <f t="shared" si="0"/>
        <v>1013.6</v>
      </c>
    </row>
    <row r="45" spans="1:7" x14ac:dyDescent="0.25">
      <c r="A45" s="69" t="s">
        <v>111</v>
      </c>
      <c r="B45" s="3" t="s">
        <v>114</v>
      </c>
      <c r="C45" s="3" t="s">
        <v>89</v>
      </c>
      <c r="D45" s="3">
        <v>39</v>
      </c>
      <c r="E45" s="10">
        <f t="shared" si="0"/>
        <v>4941.3</v>
      </c>
    </row>
    <row r="46" spans="1:7" ht="30" x14ac:dyDescent="0.25">
      <c r="A46" s="25" t="s">
        <v>112</v>
      </c>
      <c r="B46" s="3" t="s">
        <v>114</v>
      </c>
      <c r="C46" s="3" t="s">
        <v>89</v>
      </c>
      <c r="D46" s="3">
        <v>64</v>
      </c>
      <c r="E46" s="10">
        <f t="shared" si="0"/>
        <v>8108.8</v>
      </c>
    </row>
    <row r="47" spans="1:7" x14ac:dyDescent="0.25">
      <c r="A47" s="3"/>
      <c r="B47" s="10"/>
      <c r="C47" s="3"/>
      <c r="D47" s="10"/>
      <c r="E47" s="3"/>
    </row>
    <row r="48" spans="1:7" s="32" customFormat="1" ht="14.25" x14ac:dyDescent="0.2">
      <c r="A48" s="28" t="s">
        <v>59</v>
      </c>
      <c r="B48" s="29"/>
      <c r="C48" s="30"/>
      <c r="D48" s="29"/>
      <c r="E48" s="31">
        <f>SUM(E28:E47)</f>
        <v>264886.92800000001</v>
      </c>
    </row>
    <row r="49" spans="1:5" s="32" customFormat="1" ht="14.25" x14ac:dyDescent="0.2">
      <c r="A49" s="70"/>
      <c r="B49" s="71"/>
      <c r="C49" s="72"/>
      <c r="D49" s="71"/>
      <c r="E49" s="73"/>
    </row>
    <row r="50" spans="1:5" ht="30" customHeight="1" x14ac:dyDescent="0.25">
      <c r="A50" s="81" t="s">
        <v>118</v>
      </c>
      <c r="B50" s="81"/>
      <c r="C50" s="81"/>
      <c r="D50" s="81"/>
      <c r="E50" s="81"/>
    </row>
    <row r="51" spans="1:5" ht="30" customHeight="1" x14ac:dyDescent="0.25">
      <c r="A51" s="81" t="s">
        <v>23</v>
      </c>
      <c r="B51" s="81"/>
      <c r="C51" s="81"/>
      <c r="D51" s="81"/>
      <c r="E51" s="81"/>
    </row>
    <row r="52" spans="1:5" x14ac:dyDescent="0.25">
      <c r="A52" s="81" t="s">
        <v>22</v>
      </c>
      <c r="B52" s="81"/>
      <c r="C52" s="81"/>
      <c r="D52" s="81"/>
      <c r="E52" s="81"/>
    </row>
    <row r="53" spans="1:5" ht="30" customHeight="1" x14ac:dyDescent="0.25">
      <c r="A53" s="81" t="s">
        <v>67</v>
      </c>
      <c r="B53" s="81"/>
      <c r="C53" s="81"/>
      <c r="D53" s="81"/>
      <c r="E53" s="81"/>
    </row>
    <row r="54" spans="1:5" x14ac:dyDescent="0.25">
      <c r="A54" s="81" t="s">
        <v>20</v>
      </c>
      <c r="B54" s="81"/>
      <c r="C54" s="81"/>
      <c r="D54" s="81"/>
      <c r="E54" s="81"/>
    </row>
    <row r="55" spans="1:5" x14ac:dyDescent="0.25">
      <c r="A55" s="82" t="s">
        <v>6</v>
      </c>
      <c r="B55" s="82"/>
      <c r="C55" s="82"/>
      <c r="D55" s="82"/>
      <c r="E55" s="82"/>
    </row>
    <row r="56" spans="1:5" x14ac:dyDescent="0.25">
      <c r="A56" s="81" t="s">
        <v>20</v>
      </c>
      <c r="B56" s="81"/>
      <c r="C56" s="81"/>
      <c r="D56" s="81"/>
      <c r="E56" s="81"/>
    </row>
    <row r="57" spans="1:5" x14ac:dyDescent="0.25">
      <c r="A57" s="83" t="s">
        <v>65</v>
      </c>
      <c r="B57" s="83"/>
      <c r="C57" s="83"/>
      <c r="D57" s="83"/>
      <c r="E57" s="83"/>
    </row>
    <row r="58" spans="1:5" x14ac:dyDescent="0.25">
      <c r="B58" s="106" t="s">
        <v>21</v>
      </c>
      <c r="C58" s="106"/>
      <c r="D58" s="106"/>
      <c r="E58" s="62" t="s">
        <v>7</v>
      </c>
    </row>
    <row r="59" spans="1:5" x14ac:dyDescent="0.25">
      <c r="A59" s="63"/>
      <c r="B59" s="63"/>
      <c r="C59" s="63"/>
      <c r="D59" s="63"/>
      <c r="E59" s="63"/>
    </row>
    <row r="60" spans="1:5" x14ac:dyDescent="0.25">
      <c r="A60" s="83" t="s">
        <v>66</v>
      </c>
      <c r="B60" s="83"/>
      <c r="C60" s="83"/>
      <c r="D60" s="83"/>
      <c r="E60" s="83"/>
    </row>
    <row r="61" spans="1:5" x14ac:dyDescent="0.25">
      <c r="B61" s="106" t="s">
        <v>21</v>
      </c>
      <c r="C61" s="106"/>
      <c r="D61" s="106"/>
      <c r="E61" s="62" t="s">
        <v>7</v>
      </c>
    </row>
    <row r="63" spans="1:5" x14ac:dyDescent="0.25">
      <c r="A63" s="32" t="s">
        <v>91</v>
      </c>
    </row>
    <row r="64" spans="1:5" x14ac:dyDescent="0.25">
      <c r="A64" s="2" t="s">
        <v>92</v>
      </c>
      <c r="B64" s="74">
        <v>75985.48</v>
      </c>
    </row>
    <row r="65" spans="1:2" x14ac:dyDescent="0.25">
      <c r="A65" s="75" t="s">
        <v>93</v>
      </c>
      <c r="B65" s="76">
        <v>649735.89</v>
      </c>
    </row>
    <row r="66" spans="1:2" x14ac:dyDescent="0.25">
      <c r="A66" s="2" t="s">
        <v>94</v>
      </c>
      <c r="B66" s="76">
        <v>646046.73</v>
      </c>
    </row>
    <row r="67" spans="1:2" x14ac:dyDescent="0.25">
      <c r="A67" s="2" t="s">
        <v>115</v>
      </c>
      <c r="B67" s="76">
        <v>125042.9</v>
      </c>
    </row>
    <row r="68" spans="1:2" x14ac:dyDescent="0.25">
      <c r="A68" s="2" t="s">
        <v>116</v>
      </c>
      <c r="B68" s="76">
        <v>6300</v>
      </c>
    </row>
    <row r="69" spans="1:2" x14ac:dyDescent="0.25">
      <c r="A69" s="32" t="s">
        <v>95</v>
      </c>
      <c r="B69" s="74">
        <f>B64+B66+B67+B68-('1 кв.'!E49+'2 кв.'!E58+E48)</f>
        <v>136365.72700000007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50:E50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57:E57"/>
    <mergeCell ref="B58:D58"/>
    <mergeCell ref="A60:E60"/>
    <mergeCell ref="B61:D61"/>
    <mergeCell ref="A51:E51"/>
    <mergeCell ref="A52:E52"/>
    <mergeCell ref="A53:E53"/>
    <mergeCell ref="A54:E54"/>
    <mergeCell ref="A55:E55"/>
    <mergeCell ref="A56:E56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1 кв.</vt:lpstr>
      <vt:lpstr>2 кв.</vt:lpstr>
      <vt:lpstr>3 кв.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2016-11-01T08:43:57Z</dcterms:modified>
</cp:coreProperties>
</file>