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кв.'!$A$84</definedName>
    <definedName name="_edn2" localSheetId="0">'1 кв.'!$A$86</definedName>
    <definedName name="_edn3" localSheetId="0">'1 кв.'!$A$87</definedName>
    <definedName name="_edn4" localSheetId="0">'1 кв.'!$A$88</definedName>
    <definedName name="_ednref1" localSheetId="0">'1 кв.'!#REF!</definedName>
    <definedName name="_ednref2" localSheetId="0">'1 кв.'!$A$57</definedName>
    <definedName name="_ednref3" localSheetId="0">'1 кв.'!$D$56</definedName>
    <definedName name="_ednref4" localSheetId="0">'1 кв.'!$D$57</definedName>
    <definedName name="_xlnm.Print_Area" localSheetId="0">'1 кв.'!$A$1:$E$56</definedName>
    <definedName name="_xlnm.Print_Area" localSheetId="1">'2 кв.'!$A$1:$E$67</definedName>
    <definedName name="_xlnm.Print_Area" localSheetId="2">'3 кв.'!$A$1:$E$64</definedName>
    <definedName name="_xlnm.Print_Area" localSheetId="3">'4 кв.'!$A$1:$E$65</definedName>
    <definedName name="_xlnm.Print_Area" localSheetId="4">'годовой отчет'!$A$1:$C$42</definedName>
  </definedNames>
  <calcPr calcId="145621"/>
</workbook>
</file>

<file path=xl/calcChain.xml><?xml version="1.0" encoding="utf-8"?>
<calcChain xmlns="http://schemas.openxmlformats.org/spreadsheetml/2006/main">
  <c r="E45" i="4" l="1"/>
  <c r="E40" i="4"/>
  <c r="C12" i="5"/>
  <c r="B65" i="4"/>
  <c r="E44" i="3"/>
  <c r="E46" i="2"/>
  <c r="E42" i="1"/>
  <c r="C26" i="5"/>
  <c r="C25" i="5" l="1"/>
  <c r="C24" i="5"/>
  <c r="C21" i="5"/>
  <c r="C22" i="5"/>
  <c r="C15" i="5"/>
  <c r="C16" i="5"/>
  <c r="C17" i="5"/>
  <c r="C18" i="5"/>
  <c r="C19" i="5"/>
  <c r="C20" i="5"/>
  <c r="C14" i="5"/>
  <c r="C13" i="5"/>
  <c r="C23" i="5"/>
  <c r="C11" i="5"/>
  <c r="C27" i="5" s="1"/>
  <c r="C28" i="5" s="1"/>
  <c r="C40" i="5"/>
  <c r="C8" i="5"/>
  <c r="C9" i="5" s="1"/>
  <c r="C7" i="5"/>
  <c r="C6" i="5"/>
  <c r="E35" i="4"/>
  <c r="E34" i="4"/>
  <c r="E33" i="4"/>
  <c r="E32" i="4"/>
  <c r="E31" i="4"/>
  <c r="E30" i="4"/>
  <c r="E29" i="4"/>
  <c r="E28" i="4"/>
  <c r="E27" i="5"/>
  <c r="E43" i="4"/>
  <c r="E42" i="4"/>
  <c r="E41" i="4"/>
  <c r="E39" i="4"/>
  <c r="E38" i="4"/>
  <c r="B67" i="4" l="1"/>
  <c r="E38" i="3" l="1"/>
  <c r="E30" i="3"/>
  <c r="E31" i="3"/>
  <c r="E29" i="3"/>
  <c r="E28" i="3"/>
  <c r="E42" i="3"/>
  <c r="B64" i="3" l="1"/>
  <c r="E39" i="3"/>
  <c r="E35" i="3"/>
  <c r="E34" i="3"/>
  <c r="E33" i="3"/>
  <c r="E32" i="3"/>
  <c r="E39" i="2" l="1"/>
  <c r="G39" i="2" s="1"/>
  <c r="G29" i="2"/>
  <c r="G30" i="2"/>
  <c r="G31" i="2"/>
  <c r="G32" i="2"/>
  <c r="G33" i="2"/>
  <c r="G34" i="2"/>
  <c r="G35" i="2"/>
  <c r="G36" i="2"/>
  <c r="G37" i="2"/>
  <c r="G38" i="2"/>
  <c r="G28" i="2"/>
  <c r="E42" i="2" l="1"/>
  <c r="E43" i="2"/>
  <c r="E44" i="2"/>
  <c r="E41" i="2"/>
  <c r="E38" i="2"/>
  <c r="E35" i="2"/>
  <c r="E34" i="2"/>
  <c r="E33" i="2"/>
  <c r="E32" i="2"/>
  <c r="E31" i="2"/>
  <c r="E30" i="2"/>
  <c r="E29" i="2"/>
  <c r="E28" i="2"/>
  <c r="E39" i="1" l="1"/>
  <c r="E38" i="1"/>
  <c r="E34" i="1"/>
  <c r="E33" i="1"/>
  <c r="B66" i="2" l="1"/>
  <c r="E32" i="1"/>
  <c r="E31" i="1"/>
  <c r="E30" i="1"/>
  <c r="E29" i="1"/>
  <c r="E35" i="1" l="1"/>
  <c r="E28" i="1"/>
</calcChain>
</file>

<file path=xl/sharedStrings.xml><?xml version="1.0" encoding="utf-8"?>
<sst xmlns="http://schemas.openxmlformats.org/spreadsheetml/2006/main" count="396" uniqueCount="107">
  <si>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</si>
  <si>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</si>
  <si>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</si>
  <si>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</si>
  <si>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</si>
  <si>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</si>
  <si>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</si>
  <si>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</si>
  <si>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</si>
  <si>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</si>
  <si>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</si>
  <si>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</si>
  <si>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</si>
  <si>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</si>
  <si>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</si>
  <si>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</si>
  <si>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</si>
  <si>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</si>
  <si>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</si>
  <si>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</si>
  <si>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</si>
  <si>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</si>
  <si>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</si>
  <si>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</si>
  <si>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</si>
  <si>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</si>
  <si>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</si>
  <si>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</si>
  <si>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</si>
  <si>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</si>
  <si>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</si>
  <si>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</si>
  <si>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</si>
  <si>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</si>
  <si>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</si>
  <si>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</si>
  <si>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</si>
  <si>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</si>
  <si>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</si>
  <si>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</si>
  <si>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</si>
  <si>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</si>
  <si>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</si>
  <si>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Линейная, д. 15а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</si>
  <si>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Солянниковой Ирины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</si>
  <si>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 от 05.03.2015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</si>
  <si>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</si>
  <si>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№15а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</si>
  <si>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Стоимость материалов</t>
  </si>
  <si>
    <t xml:space="preserve">1 квартал </t>
  </si>
  <si>
    <t>Итого:</t>
  </si>
  <si>
    <t>руб.</t>
  </si>
  <si>
    <t xml:space="preserve">Стоимость 3/
сметная стоимость 4 выполненной работы (оказанной услуги) за единицу, кол-во ч/часов
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</si>
  <si>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</si>
  <si>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Солянниковой И.Н.</t>
    </r>
  </si>
  <si>
    <t>Смета на изготовление и установку козырьков</t>
  </si>
  <si>
    <t>март</t>
  </si>
  <si>
    <t xml:space="preserve">           2. Всего за период с "01" 01 2016 г. по "31" 03 2016 г. выполнено работ (оказано услуг) на общую сумму девяносто восемь тысяч семьсот пятнадцать ( прописью) рублей.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</si>
  <si>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</si>
  <si>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</si>
  <si>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Заделка протекания над 11 кв. (кв.7)</t>
  </si>
  <si>
    <t>июнь</t>
  </si>
  <si>
    <t>ч/час</t>
  </si>
  <si>
    <t>Осмотр крыши на протечки, ремонт кровли (кв.10)</t>
  </si>
  <si>
    <t>Проверка вентканалов (кв.9)</t>
  </si>
  <si>
    <t>Изготовление раскладки на вентканалы</t>
  </si>
  <si>
    <t>май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</si>
  <si>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</si>
  <si>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</si>
  <si>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</si>
  <si>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</si>
  <si>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</si>
  <si>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</si>
  <si>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семьдесят две тысячи шестьсот двадцать четыре (прописью) рубля 45 копеек.</t>
  </si>
  <si>
    <t>"30" 09  2016 г.</t>
  </si>
  <si>
    <t xml:space="preserve">3 квартал </t>
  </si>
  <si>
    <t>Устранение течи кровли над 24 кв. (кв.7)</t>
  </si>
  <si>
    <t>сентябрь</t>
  </si>
  <si>
    <t xml:space="preserve">Испытание и измерение электрооборудования и сетей </t>
  </si>
  <si>
    <t xml:space="preserve">           2. Всего за период с "01" 07 2016 г. по "30" 09 2016 г. выполнено работ (оказано услуг) на общую сумму сто тысяч триста двадцать два (прописью) рубля 26 копеек.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</si>
  <si>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</si>
  <si>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</si>
  <si>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</si>
  <si>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</si>
  <si>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</si>
  <si>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</si>
  <si>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</si>
  <si>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</si>
  <si>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</si>
  <si>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</si>
  <si>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</si>
  <si>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</si>
  <si>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</si>
  <si>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</si>
  <si>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октябрь</t>
  </si>
  <si>
    <t>ноябрь</t>
  </si>
  <si>
    <t>ИТОГО</t>
  </si>
  <si>
    <t>Составил: инженер ПТО ____________________ Филиппенко Ю.А.</t>
  </si>
  <si>
    <t>"31" 12  2016 г.</t>
  </si>
  <si>
    <t>изготовление и установка чистилок в подъездах</t>
  </si>
  <si>
    <t>замена доводчиков</t>
  </si>
  <si>
    <t>уборка мусора в подвале</t>
  </si>
  <si>
    <t>по ж.д. ул. Линейная, д. 15а</t>
  </si>
  <si>
    <t xml:space="preserve">4 квартал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</si>
  <si>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 от 01.04.2016 г.</t>
    </r>
  </si>
  <si>
    <t xml:space="preserve">Работы по смете </t>
  </si>
  <si>
    <t xml:space="preserve">           2. Всего за период с "01" 10 2016 г. по "31" 12 2016 г. выполнено работ (оказано услуг) на общую сумму восемьдесят тысяч семьсот сорок девять рублей 39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</si>
</sst>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43" fontId="12" fillId="0" borderId="4" xfId="0" applyNumberFormat="1" applyFont="1" applyBorder="1" applyAlignment="1">
      <alignment horizontal="center"/>
    </xf>
    <xf numFmtId="0" fontId="8" fillId="0" borderId="0" xfId="0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4" xfId="0" applyFont="1" applyBorder="1" applyAlignment="1">
      <alignment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4" fillId="0" borderId="0" xfId="0" applyFont="1"/>
    <xf numFmtId="43" fontId="4" fillId="0" borderId="0" xfId="0" applyNumberFormat="1" applyFont="1"/>
    <xf numFmtId="0" fontId="1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/>
    <xf numFmtId="164" fontId="8" fillId="0" borderId="0" xfId="1" applyNumberFormat="1" applyFont="1"/>
    <xf numFmtId="4" fontId="15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/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1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7" fillId="0" borderId="0" xfId="0" applyFont="1"/>
    <xf numFmtId="0" fontId="11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33" zoomScaleNormal="100" zoomScaleSheetLayoutView="100" workbookViewId="0">
      <selection activeCell="E43" sqref="E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2.25" customHeight="1" x14ac:dyDescent="0.25">
      <c r="A2" s="69" t="s">
        <v>12</v>
      </c>
      <c r="B2" s="70"/>
      <c r="C2" s="70"/>
      <c r="D2" s="70"/>
      <c r="E2" s="7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13</v>
      </c>
      <c r="B4" s="13"/>
      <c r="C4" s="13"/>
      <c r="D4" s="74" t="s">
        <v>14</v>
      </c>
      <c r="E4" s="7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2" t="s">
        <v>43</v>
      </c>
      <c r="B7" s="72"/>
      <c r="C7" s="72"/>
      <c r="D7" s="72"/>
      <c r="E7" s="72"/>
    </row>
    <row r="8" spans="1:5" x14ac:dyDescent="0.25">
      <c r="A8" s="73" t="s">
        <v>1</v>
      </c>
      <c r="B8" s="73"/>
      <c r="C8" s="73"/>
      <c r="D8" s="73"/>
      <c r="E8" s="73"/>
    </row>
    <row r="9" spans="1:5" ht="7.5" customHeight="1" x14ac:dyDescent="0.25">
      <c r="A9" s="67"/>
      <c r="B9" s="67"/>
      <c r="C9" s="67"/>
      <c r="D9" s="67"/>
      <c r="E9" s="67"/>
    </row>
    <row r="10" spans="1:5" x14ac:dyDescent="0.25">
      <c r="A10" s="68" t="s">
        <v>44</v>
      </c>
      <c r="B10" s="68"/>
      <c r="C10" s="68"/>
      <c r="D10" s="68"/>
      <c r="E10" s="68"/>
    </row>
    <row r="11" spans="1:5" ht="22.5" customHeight="1" x14ac:dyDescent="0.25">
      <c r="A11" s="75" t="s">
        <v>15</v>
      </c>
      <c r="B11" s="76"/>
      <c r="C11" s="76"/>
      <c r="D11" s="76"/>
      <c r="E11" s="76"/>
    </row>
    <row r="12" spans="1:5" ht="9" customHeight="1" x14ac:dyDescent="0.25">
      <c r="A12" s="67"/>
      <c r="B12" s="67"/>
      <c r="C12" s="67"/>
      <c r="D12" s="67"/>
      <c r="E12" s="67"/>
    </row>
    <row r="13" spans="1:5" ht="30.75" customHeight="1" x14ac:dyDescent="0.25">
      <c r="A13" s="68" t="s">
        <v>45</v>
      </c>
      <c r="B13" s="68"/>
      <c r="C13" s="68"/>
      <c r="D13" s="68"/>
      <c r="E13" s="68"/>
    </row>
    <row r="14" spans="1:5" x14ac:dyDescent="0.25">
      <c r="A14" s="73" t="s">
        <v>16</v>
      </c>
      <c r="B14" s="67"/>
      <c r="C14" s="67"/>
      <c r="D14" s="67"/>
      <c r="E14" s="67"/>
    </row>
    <row r="15" spans="1:5" x14ac:dyDescent="0.25">
      <c r="A15" s="67"/>
      <c r="B15" s="67"/>
      <c r="C15" s="67"/>
      <c r="D15" s="67"/>
      <c r="E15" s="67"/>
    </row>
    <row r="16" spans="1:5" x14ac:dyDescent="0.25">
      <c r="A16" s="68" t="s">
        <v>39</v>
      </c>
      <c r="B16" s="68"/>
      <c r="C16" s="68"/>
      <c r="D16" s="68"/>
      <c r="E16" s="68"/>
    </row>
    <row r="17" spans="1:7" ht="11.25" customHeight="1" x14ac:dyDescent="0.25">
      <c r="A17" s="73" t="s">
        <v>2</v>
      </c>
      <c r="B17" s="67"/>
      <c r="C17" s="67"/>
      <c r="D17" s="67"/>
      <c r="E17" s="6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8" t="s">
        <v>40</v>
      </c>
      <c r="B19" s="68"/>
      <c r="C19" s="68"/>
      <c r="D19" s="68"/>
      <c r="E19" s="68"/>
    </row>
    <row r="20" spans="1:7" ht="10.5" customHeight="1" x14ac:dyDescent="0.25">
      <c r="A20" s="73" t="s">
        <v>17</v>
      </c>
      <c r="B20" s="67"/>
      <c r="C20" s="67"/>
      <c r="D20" s="67"/>
      <c r="E20" s="67"/>
    </row>
    <row r="21" spans="1:7" x14ac:dyDescent="0.25">
      <c r="A21" s="67"/>
      <c r="B21" s="67"/>
      <c r="C21" s="67"/>
      <c r="D21" s="67"/>
      <c r="E21" s="67"/>
    </row>
    <row r="22" spans="1:7" ht="30.75" customHeight="1" x14ac:dyDescent="0.25">
      <c r="A22" s="68" t="s">
        <v>18</v>
      </c>
      <c r="B22" s="68"/>
      <c r="C22" s="68"/>
      <c r="D22" s="68"/>
      <c r="E22" s="68"/>
    </row>
    <row r="23" spans="1:7" x14ac:dyDescent="0.25">
      <c r="A23" s="67"/>
      <c r="B23" s="67"/>
      <c r="C23" s="67"/>
      <c r="D23" s="67"/>
      <c r="E23" s="67"/>
    </row>
    <row r="24" spans="1:7" ht="63.75" customHeight="1" x14ac:dyDescent="0.25">
      <c r="A24" s="68" t="s">
        <v>46</v>
      </c>
      <c r="B24" s="68"/>
      <c r="C24" s="68"/>
      <c r="D24" s="68"/>
      <c r="E24" s="68"/>
    </row>
    <row r="25" spans="1:7" ht="33.75" customHeight="1" x14ac:dyDescent="0.25">
      <c r="A25" s="77" t="s">
        <v>47</v>
      </c>
      <c r="B25" s="77"/>
      <c r="C25" s="77"/>
      <c r="D25" s="77"/>
      <c r="E25" s="77"/>
    </row>
    <row r="26" spans="1:7" x14ac:dyDescent="0.25">
      <c r="A26" s="77"/>
      <c r="B26" s="77"/>
      <c r="C26" s="77"/>
      <c r="D26" s="77"/>
      <c r="E26" s="77"/>
      <c r="F26" s="2">
        <v>1640.6</v>
      </c>
      <c r="G26" s="2">
        <v>3</v>
      </c>
    </row>
    <row r="27" spans="1:7" ht="150" x14ac:dyDescent="0.25">
      <c r="A27" s="3" t="s">
        <v>8</v>
      </c>
      <c r="B27" s="3" t="s">
        <v>10</v>
      </c>
      <c r="C27" s="3" t="s">
        <v>3</v>
      </c>
      <c r="D27" s="3" t="s">
        <v>52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1.94</v>
      </c>
      <c r="E28" s="11">
        <f>D28*F26*G26</f>
        <v>9548.2919999999995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11074.05</v>
      </c>
    </row>
    <row r="30" spans="1:7" ht="51" x14ac:dyDescent="0.25">
      <c r="A30" s="10" t="s">
        <v>30</v>
      </c>
      <c r="B30" s="12" t="s">
        <v>29</v>
      </c>
      <c r="C30" s="3" t="s">
        <v>5</v>
      </c>
      <c r="D30" s="3">
        <v>2.0099999999999998</v>
      </c>
      <c r="E30" s="11">
        <f>D30*F26*G26</f>
        <v>9892.8179999999975</v>
      </c>
    </row>
    <row r="31" spans="1:7" ht="51" x14ac:dyDescent="0.25">
      <c r="A31" s="10" t="s">
        <v>31</v>
      </c>
      <c r="B31" s="12" t="s">
        <v>29</v>
      </c>
      <c r="C31" s="3" t="s">
        <v>5</v>
      </c>
      <c r="D31" s="3">
        <v>1.5</v>
      </c>
      <c r="E31" s="11">
        <f>D31*F26*G26</f>
        <v>7382.6999999999989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0.61</v>
      </c>
      <c r="E32" s="11">
        <f>D32*F26*G26</f>
        <v>3002.2979999999998</v>
      </c>
    </row>
    <row r="33" spans="1:5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>D33*F26*G26</f>
        <v>738.27</v>
      </c>
    </row>
    <row r="34" spans="1:5" ht="60" x14ac:dyDescent="0.25">
      <c r="A34" s="10" t="s">
        <v>27</v>
      </c>
      <c r="B34" s="12" t="s">
        <v>29</v>
      </c>
      <c r="C34" s="3" t="s">
        <v>5</v>
      </c>
      <c r="D34" s="3">
        <v>0.34</v>
      </c>
      <c r="E34" s="11">
        <f>D34*F26*G26</f>
        <v>1673.4119999999998</v>
      </c>
    </row>
    <row r="35" spans="1:5" ht="51" x14ac:dyDescent="0.25">
      <c r="A35" s="10" t="s">
        <v>26</v>
      </c>
      <c r="B35" s="12" t="s">
        <v>29</v>
      </c>
      <c r="C35" s="3" t="s">
        <v>5</v>
      </c>
      <c r="D35" s="3">
        <v>0.04</v>
      </c>
      <c r="E35" s="11">
        <f>D35*F26*G26</f>
        <v>196.87199999999999</v>
      </c>
    </row>
    <row r="36" spans="1:5" ht="60" x14ac:dyDescent="0.25">
      <c r="A36" s="10" t="s">
        <v>42</v>
      </c>
      <c r="B36" s="12" t="s">
        <v>35</v>
      </c>
      <c r="C36" s="3" t="s">
        <v>5</v>
      </c>
      <c r="D36" s="3">
        <v>0.73</v>
      </c>
      <c r="E36" s="11">
        <v>4320</v>
      </c>
    </row>
    <row r="37" spans="1:5" ht="38.25" x14ac:dyDescent="0.25">
      <c r="A37" s="10" t="s">
        <v>36</v>
      </c>
      <c r="B37" s="12" t="s">
        <v>37</v>
      </c>
      <c r="C37" s="3" t="s">
        <v>5</v>
      </c>
      <c r="D37" s="3">
        <v>0.31</v>
      </c>
      <c r="E37" s="11">
        <v>0</v>
      </c>
    </row>
    <row r="38" spans="1:5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D38*F26*G26</f>
        <v>3100.7339999999999</v>
      </c>
    </row>
    <row r="39" spans="1:5" ht="15.75" thickBot="1" x14ac:dyDescent="0.3">
      <c r="A39" s="24" t="s">
        <v>38</v>
      </c>
      <c r="B39" s="25" t="s">
        <v>41</v>
      </c>
      <c r="C39" s="22" t="s">
        <v>5</v>
      </c>
      <c r="D39" s="22">
        <v>3.3</v>
      </c>
      <c r="E39" s="23">
        <f>D39*F26*G26</f>
        <v>16241.939999999999</v>
      </c>
    </row>
    <row r="40" spans="1:5" x14ac:dyDescent="0.25">
      <c r="A40" s="20" t="s">
        <v>48</v>
      </c>
      <c r="B40" s="21" t="s">
        <v>49</v>
      </c>
      <c r="C40" s="21" t="s">
        <v>51</v>
      </c>
      <c r="D40" s="21"/>
      <c r="E40" s="21">
        <v>0</v>
      </c>
    </row>
    <row r="41" spans="1:5" ht="30" x14ac:dyDescent="0.25">
      <c r="A41" s="10" t="s">
        <v>55</v>
      </c>
      <c r="B41" s="15" t="s">
        <v>56</v>
      </c>
      <c r="C41" s="15" t="s">
        <v>51</v>
      </c>
      <c r="D41" s="15"/>
      <c r="E41" s="15">
        <v>31543.91</v>
      </c>
    </row>
    <row r="42" spans="1:5" s="19" customFormat="1" ht="14.25" x14ac:dyDescent="0.2">
      <c r="A42" s="16" t="s">
        <v>50</v>
      </c>
      <c r="B42" s="17"/>
      <c r="C42" s="17"/>
      <c r="D42" s="17"/>
      <c r="E42" s="18">
        <f>SUM(E28:E41)</f>
        <v>98715.295999999988</v>
      </c>
    </row>
    <row r="44" spans="1:5" ht="42.75" customHeight="1" x14ac:dyDescent="0.25">
      <c r="A44" s="68" t="s">
        <v>57</v>
      </c>
      <c r="B44" s="68"/>
      <c r="C44" s="68"/>
      <c r="D44" s="68"/>
      <c r="E44" s="68"/>
    </row>
    <row r="45" spans="1:5" ht="30" customHeight="1" x14ac:dyDescent="0.25">
      <c r="A45" s="68" t="s">
        <v>22</v>
      </c>
      <c r="B45" s="68"/>
      <c r="C45" s="68"/>
      <c r="D45" s="68"/>
      <c r="E45" s="68"/>
    </row>
    <row r="46" spans="1:5" x14ac:dyDescent="0.25">
      <c r="A46" s="68" t="s">
        <v>21</v>
      </c>
      <c r="B46" s="68"/>
      <c r="C46" s="68"/>
      <c r="D46" s="68"/>
      <c r="E46" s="68"/>
    </row>
    <row r="47" spans="1:5" ht="31.5" customHeight="1" x14ac:dyDescent="0.25">
      <c r="A47" s="68" t="s">
        <v>58</v>
      </c>
      <c r="B47" s="68"/>
      <c r="C47" s="68"/>
      <c r="D47" s="68"/>
      <c r="E47" s="68"/>
    </row>
    <row r="48" spans="1:5" x14ac:dyDescent="0.25">
      <c r="A48" s="68" t="s">
        <v>19</v>
      </c>
      <c r="B48" s="68"/>
      <c r="C48" s="68"/>
      <c r="D48" s="68"/>
      <c r="E48" s="68"/>
    </row>
    <row r="49" spans="1:5" x14ac:dyDescent="0.25">
      <c r="A49" s="79" t="s">
        <v>6</v>
      </c>
      <c r="B49" s="79"/>
      <c r="C49" s="79"/>
      <c r="D49" s="79"/>
      <c r="E49" s="79"/>
    </row>
    <row r="50" spans="1:5" x14ac:dyDescent="0.25">
      <c r="A50" s="68" t="s">
        <v>19</v>
      </c>
      <c r="B50" s="68"/>
      <c r="C50" s="68"/>
      <c r="D50" s="68"/>
      <c r="E50" s="68"/>
    </row>
    <row r="51" spans="1:5" ht="15" customHeight="1" x14ac:dyDescent="0.25">
      <c r="A51" s="80" t="s">
        <v>53</v>
      </c>
      <c r="B51" s="80"/>
      <c r="C51" s="80"/>
      <c r="D51" s="80"/>
      <c r="E51" s="8"/>
    </row>
    <row r="52" spans="1:5" ht="11.25" customHeight="1" x14ac:dyDescent="0.25">
      <c r="B52" s="78" t="s">
        <v>20</v>
      </c>
      <c r="C52" s="78"/>
      <c r="D52" s="78"/>
      <c r="E52" s="9" t="s">
        <v>7</v>
      </c>
    </row>
    <row r="53" spans="1:5" x14ac:dyDescent="0.25">
      <c r="A53" s="6"/>
      <c r="B53" s="6"/>
      <c r="C53" s="6"/>
      <c r="D53" s="6"/>
      <c r="E53" s="6"/>
    </row>
    <row r="54" spans="1:5" ht="15" customHeight="1" x14ac:dyDescent="0.25">
      <c r="A54" s="81" t="s">
        <v>54</v>
      </c>
      <c r="B54" s="81"/>
      <c r="C54" s="81"/>
      <c r="D54" s="81"/>
      <c r="E54" s="8"/>
    </row>
    <row r="55" spans="1:5" ht="11.25" customHeight="1" x14ac:dyDescent="0.25">
      <c r="B55" s="78" t="s">
        <v>20</v>
      </c>
      <c r="C55" s="78"/>
      <c r="D55" s="78"/>
      <c r="E55" s="9" t="s">
        <v>7</v>
      </c>
    </row>
  </sheetData>
  <mergeCells count="34">
    <mergeCell ref="B52:D52"/>
    <mergeCell ref="B55:D55"/>
    <mergeCell ref="A46:E46"/>
    <mergeCell ref="A47:E47"/>
    <mergeCell ref="A48:E48"/>
    <mergeCell ref="A49:E49"/>
    <mergeCell ref="A50:E50"/>
    <mergeCell ref="A51:D51"/>
    <mergeCell ref="A54:D54"/>
    <mergeCell ref="A24:E24"/>
    <mergeCell ref="A25:E25"/>
    <mergeCell ref="A26:E26"/>
    <mergeCell ref="A44:E44"/>
    <mergeCell ref="A45:E45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37" zoomScaleNormal="100" zoomScaleSheetLayoutView="100" workbookViewId="0">
      <selection activeCell="E40" sqref="E4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42578125" style="2" customWidth="1"/>
    <col min="9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0.75" customHeight="1" x14ac:dyDescent="0.25">
      <c r="A2" s="69" t="s">
        <v>12</v>
      </c>
      <c r="B2" s="70"/>
      <c r="C2" s="70"/>
      <c r="D2" s="70"/>
      <c r="E2" s="70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13</v>
      </c>
      <c r="B4" s="13"/>
      <c r="C4" s="13"/>
      <c r="D4" s="74" t="s">
        <v>59</v>
      </c>
      <c r="E4" s="74"/>
    </row>
    <row r="5" spans="1:5" x14ac:dyDescent="0.25">
      <c r="A5" s="26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2" t="s">
        <v>43</v>
      </c>
      <c r="B7" s="72"/>
      <c r="C7" s="72"/>
      <c r="D7" s="72"/>
      <c r="E7" s="72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67"/>
      <c r="B9" s="67"/>
      <c r="C9" s="67"/>
      <c r="D9" s="67"/>
      <c r="E9" s="67"/>
    </row>
    <row r="10" spans="1:5" x14ac:dyDescent="0.25">
      <c r="A10" s="68" t="s">
        <v>44</v>
      </c>
      <c r="B10" s="68"/>
      <c r="C10" s="68"/>
      <c r="D10" s="68"/>
      <c r="E10" s="68"/>
    </row>
    <row r="11" spans="1:5" ht="26.25" customHeight="1" x14ac:dyDescent="0.25">
      <c r="A11" s="75" t="s">
        <v>15</v>
      </c>
      <c r="B11" s="76"/>
      <c r="C11" s="76"/>
      <c r="D11" s="76"/>
      <c r="E11" s="76"/>
    </row>
    <row r="12" spans="1:5" x14ac:dyDescent="0.25">
      <c r="A12" s="67"/>
      <c r="B12" s="67"/>
      <c r="C12" s="67"/>
      <c r="D12" s="67"/>
      <c r="E12" s="67"/>
    </row>
    <row r="13" spans="1:5" x14ac:dyDescent="0.25">
      <c r="A13" s="68" t="s">
        <v>45</v>
      </c>
      <c r="B13" s="68"/>
      <c r="C13" s="68"/>
      <c r="D13" s="68"/>
      <c r="E13" s="68"/>
    </row>
    <row r="14" spans="1:5" x14ac:dyDescent="0.25">
      <c r="A14" s="73" t="s">
        <v>16</v>
      </c>
      <c r="B14" s="67"/>
      <c r="C14" s="67"/>
      <c r="D14" s="67"/>
      <c r="E14" s="67"/>
    </row>
    <row r="15" spans="1:5" x14ac:dyDescent="0.25">
      <c r="A15" s="67"/>
      <c r="B15" s="67"/>
      <c r="C15" s="67"/>
      <c r="D15" s="67"/>
      <c r="E15" s="67"/>
    </row>
    <row r="16" spans="1:5" x14ac:dyDescent="0.25">
      <c r="A16" s="68" t="s">
        <v>39</v>
      </c>
      <c r="B16" s="68"/>
      <c r="C16" s="68"/>
      <c r="D16" s="68"/>
      <c r="E16" s="68"/>
    </row>
    <row r="17" spans="1:7" ht="11.25" customHeight="1" x14ac:dyDescent="0.25">
      <c r="A17" s="73" t="s">
        <v>2</v>
      </c>
      <c r="B17" s="67"/>
      <c r="C17" s="67"/>
      <c r="D17" s="67"/>
      <c r="E17" s="67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68" t="s">
        <v>40</v>
      </c>
      <c r="B19" s="68"/>
      <c r="C19" s="68"/>
      <c r="D19" s="68"/>
      <c r="E19" s="68"/>
    </row>
    <row r="20" spans="1:7" ht="10.5" customHeight="1" x14ac:dyDescent="0.25">
      <c r="A20" s="73" t="s">
        <v>17</v>
      </c>
      <c r="B20" s="67"/>
      <c r="C20" s="67"/>
      <c r="D20" s="67"/>
      <c r="E20" s="67"/>
    </row>
    <row r="21" spans="1:7" x14ac:dyDescent="0.25">
      <c r="A21" s="67"/>
      <c r="B21" s="67"/>
      <c r="C21" s="67"/>
      <c r="D21" s="67"/>
      <c r="E21" s="67"/>
    </row>
    <row r="22" spans="1:7" ht="30.75" customHeight="1" x14ac:dyDescent="0.25">
      <c r="A22" s="68" t="s">
        <v>18</v>
      </c>
      <c r="B22" s="68"/>
      <c r="C22" s="68"/>
      <c r="D22" s="68"/>
      <c r="E22" s="68"/>
    </row>
    <row r="23" spans="1:7" x14ac:dyDescent="0.25">
      <c r="A23" s="67"/>
      <c r="B23" s="67"/>
      <c r="C23" s="67"/>
      <c r="D23" s="67"/>
      <c r="E23" s="67"/>
    </row>
    <row r="24" spans="1:7" ht="63.75" customHeight="1" x14ac:dyDescent="0.25">
      <c r="A24" s="68" t="s">
        <v>46</v>
      </c>
      <c r="B24" s="68"/>
      <c r="C24" s="68"/>
      <c r="D24" s="68"/>
      <c r="E24" s="68"/>
    </row>
    <row r="25" spans="1:7" ht="33.75" customHeight="1" x14ac:dyDescent="0.25">
      <c r="A25" s="77" t="s">
        <v>47</v>
      </c>
      <c r="B25" s="77"/>
      <c r="C25" s="77"/>
      <c r="D25" s="77"/>
      <c r="E25" s="77"/>
    </row>
    <row r="26" spans="1:7" x14ac:dyDescent="0.25">
      <c r="A26" s="77"/>
      <c r="B26" s="77"/>
      <c r="C26" s="77"/>
      <c r="D26" s="77"/>
      <c r="E26" s="77"/>
      <c r="F26" s="2">
        <v>1640.6</v>
      </c>
      <c r="G26" s="2">
        <v>3</v>
      </c>
    </row>
    <row r="27" spans="1:7" ht="150" x14ac:dyDescent="0.25">
      <c r="A27" s="3" t="s">
        <v>8</v>
      </c>
      <c r="B27" s="3" t="s">
        <v>10</v>
      </c>
      <c r="C27" s="3" t="s">
        <v>3</v>
      </c>
      <c r="D27" s="3" t="s">
        <v>52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1.54</v>
      </c>
      <c r="E28" s="11">
        <f>D28*F26*G26</f>
        <v>7579.5720000000001</v>
      </c>
      <c r="G28" s="36">
        <f>E28+'1 кв.'!E28</f>
        <v>17127.864000000001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11074.05</v>
      </c>
      <c r="G29" s="36">
        <f>E29+'1 кв.'!E29</f>
        <v>22148.1</v>
      </c>
    </row>
    <row r="30" spans="1:7" ht="38.25" x14ac:dyDescent="0.25">
      <c r="A30" s="10" t="s">
        <v>30</v>
      </c>
      <c r="B30" s="12" t="s">
        <v>67</v>
      </c>
      <c r="C30" s="3" t="s">
        <v>5</v>
      </c>
      <c r="D30" s="3">
        <v>2.0499999999999998</v>
      </c>
      <c r="E30" s="11">
        <f>D30*F26*G26</f>
        <v>10089.689999999999</v>
      </c>
      <c r="G30" s="36">
        <f>E30+'1 кв.'!E30</f>
        <v>19982.507999999994</v>
      </c>
    </row>
    <row r="31" spans="1:7" ht="38.25" x14ac:dyDescent="0.25">
      <c r="A31" s="10" t="s">
        <v>31</v>
      </c>
      <c r="B31" s="12" t="s">
        <v>67</v>
      </c>
      <c r="C31" s="3" t="s">
        <v>5</v>
      </c>
      <c r="D31" s="3">
        <v>1.55</v>
      </c>
      <c r="E31" s="11">
        <f>D31*F26*G26</f>
        <v>7628.7899999999991</v>
      </c>
      <c r="G31" s="36">
        <f>E31+'1 кв.'!E31</f>
        <v>15011.489999999998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0.61</v>
      </c>
      <c r="E32" s="11">
        <f>D32*F26*G26</f>
        <v>3002.2979999999998</v>
      </c>
      <c r="G32" s="36">
        <f>E32+'1 кв.'!E32</f>
        <v>6004.5959999999995</v>
      </c>
    </row>
    <row r="33" spans="1:7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>D33*F26*G26</f>
        <v>738.27</v>
      </c>
      <c r="G33" s="36">
        <f>E33+'1 кв.'!E33</f>
        <v>1476.54</v>
      </c>
    </row>
    <row r="34" spans="1:7" ht="60" x14ac:dyDescent="0.25">
      <c r="A34" s="10" t="s">
        <v>27</v>
      </c>
      <c r="B34" s="12" t="s">
        <v>67</v>
      </c>
      <c r="C34" s="3" t="s">
        <v>5</v>
      </c>
      <c r="D34" s="3">
        <v>0.36</v>
      </c>
      <c r="E34" s="11">
        <f>D34*F26*G26</f>
        <v>1771.848</v>
      </c>
      <c r="G34" s="36">
        <f>E34+'1 кв.'!E34</f>
        <v>3445.2599999999998</v>
      </c>
    </row>
    <row r="35" spans="1:7" ht="38.25" x14ac:dyDescent="0.25">
      <c r="A35" s="10" t="s">
        <v>26</v>
      </c>
      <c r="B35" s="12" t="s">
        <v>67</v>
      </c>
      <c r="C35" s="3" t="s">
        <v>5</v>
      </c>
      <c r="D35" s="3">
        <v>0.04</v>
      </c>
      <c r="E35" s="11">
        <f>D35*F26*G26</f>
        <v>196.87199999999999</v>
      </c>
      <c r="G35" s="36">
        <f>E35+'1 кв.'!E35</f>
        <v>393.74399999999997</v>
      </c>
    </row>
    <row r="36" spans="1:7" ht="60" x14ac:dyDescent="0.25">
      <c r="A36" s="10" t="s">
        <v>42</v>
      </c>
      <c r="B36" s="12" t="s">
        <v>35</v>
      </c>
      <c r="C36" s="3" t="s">
        <v>5</v>
      </c>
      <c r="D36" s="3">
        <v>0.73</v>
      </c>
      <c r="E36" s="11">
        <v>0</v>
      </c>
      <c r="G36" s="36">
        <f>E36+'1 кв.'!E36</f>
        <v>4320</v>
      </c>
    </row>
    <row r="37" spans="1:7" ht="38.25" x14ac:dyDescent="0.25">
      <c r="A37" s="10" t="s">
        <v>36</v>
      </c>
      <c r="B37" s="12" t="s">
        <v>37</v>
      </c>
      <c r="C37" s="3" t="s">
        <v>5</v>
      </c>
      <c r="D37" s="3">
        <v>0.31</v>
      </c>
      <c r="E37" s="11">
        <v>0</v>
      </c>
      <c r="G37" s="36">
        <f>E37+'1 кв.'!E37</f>
        <v>0</v>
      </c>
    </row>
    <row r="38" spans="1:7" x14ac:dyDescent="0.25">
      <c r="A38" s="10" t="s">
        <v>28</v>
      </c>
      <c r="B38" s="12" t="s">
        <v>41</v>
      </c>
      <c r="C38" s="3" t="s">
        <v>5</v>
      </c>
      <c r="D38" s="3">
        <v>2.76</v>
      </c>
      <c r="E38" s="11">
        <f>D38*F26*G26</f>
        <v>13584.167999999998</v>
      </c>
      <c r="G38" s="36">
        <f>E38+'1 кв.'!E38</f>
        <v>16684.901999999998</v>
      </c>
    </row>
    <row r="39" spans="1:7" ht="15.75" thickBot="1" x14ac:dyDescent="0.3">
      <c r="A39" s="24" t="s">
        <v>38</v>
      </c>
      <c r="B39" s="25" t="s">
        <v>41</v>
      </c>
      <c r="C39" s="22" t="s">
        <v>5</v>
      </c>
      <c r="D39" s="22">
        <v>2.7</v>
      </c>
      <c r="E39" s="23">
        <f>D39*F26*G26</f>
        <v>13288.86</v>
      </c>
      <c r="G39" s="36">
        <f>E39+'1 кв.'!E39</f>
        <v>29530.799999999999</v>
      </c>
    </row>
    <row r="40" spans="1:7" ht="15.75" thickBot="1" x14ac:dyDescent="0.3">
      <c r="A40" s="24" t="s">
        <v>48</v>
      </c>
      <c r="B40" s="25" t="s">
        <v>49</v>
      </c>
      <c r="C40" s="22" t="s">
        <v>51</v>
      </c>
      <c r="D40" s="22"/>
      <c r="E40" s="23">
        <v>2599.42</v>
      </c>
    </row>
    <row r="41" spans="1:7" ht="30" x14ac:dyDescent="0.25">
      <c r="A41" s="28" t="s">
        <v>63</v>
      </c>
      <c r="B41" s="15" t="s">
        <v>66</v>
      </c>
      <c r="C41" s="15" t="s">
        <v>62</v>
      </c>
      <c r="D41" s="3">
        <v>3.3</v>
      </c>
      <c r="E41" s="15">
        <f>D41*126.7</f>
        <v>418.11</v>
      </c>
    </row>
    <row r="42" spans="1:7" x14ac:dyDescent="0.25">
      <c r="A42" s="28" t="s">
        <v>64</v>
      </c>
      <c r="B42" s="15" t="s">
        <v>66</v>
      </c>
      <c r="C42" s="15" t="s">
        <v>62</v>
      </c>
      <c r="D42" s="3">
        <v>0.35</v>
      </c>
      <c r="E42" s="15">
        <f t="shared" ref="E42:E44" si="0">D42*126.7</f>
        <v>44.344999999999999</v>
      </c>
    </row>
    <row r="43" spans="1:7" ht="30" x14ac:dyDescent="0.25">
      <c r="A43" s="28" t="s">
        <v>65</v>
      </c>
      <c r="B43" s="15" t="s">
        <v>66</v>
      </c>
      <c r="C43" s="15" t="s">
        <v>62</v>
      </c>
      <c r="D43" s="3">
        <v>3</v>
      </c>
      <c r="E43" s="15">
        <f t="shared" si="0"/>
        <v>380.1</v>
      </c>
    </row>
    <row r="44" spans="1:7" ht="30" x14ac:dyDescent="0.25">
      <c r="A44" s="28" t="s">
        <v>60</v>
      </c>
      <c r="B44" s="15" t="s">
        <v>61</v>
      </c>
      <c r="C44" s="15" t="s">
        <v>62</v>
      </c>
      <c r="D44" s="3">
        <v>1.8</v>
      </c>
      <c r="E44" s="15">
        <f t="shared" si="0"/>
        <v>228.06</v>
      </c>
    </row>
    <row r="45" spans="1:7" x14ac:dyDescent="0.25">
      <c r="A45" s="28"/>
      <c r="B45" s="15"/>
      <c r="C45" s="15"/>
      <c r="D45" s="15"/>
      <c r="E45" s="15"/>
    </row>
    <row r="46" spans="1:7" s="19" customFormat="1" ht="14.25" x14ac:dyDescent="0.2">
      <c r="A46" s="16" t="s">
        <v>50</v>
      </c>
      <c r="B46" s="17"/>
      <c r="C46" s="17"/>
      <c r="D46" s="17"/>
      <c r="E46" s="18">
        <f>SUM(E28:E45)</f>
        <v>72624.453000000009</v>
      </c>
    </row>
    <row r="48" spans="1:7" ht="30" customHeight="1" x14ac:dyDescent="0.25">
      <c r="A48" s="68" t="s">
        <v>73</v>
      </c>
      <c r="B48" s="68"/>
      <c r="C48" s="68"/>
      <c r="D48" s="68"/>
      <c r="E48" s="68"/>
    </row>
    <row r="49" spans="1:8" ht="30.75" customHeight="1" x14ac:dyDescent="0.25">
      <c r="A49" s="68" t="s">
        <v>22</v>
      </c>
      <c r="B49" s="68"/>
      <c r="C49" s="68"/>
      <c r="D49" s="68"/>
      <c r="E49" s="68"/>
    </row>
    <row r="50" spans="1:8" x14ac:dyDescent="0.25">
      <c r="A50" s="68" t="s">
        <v>21</v>
      </c>
      <c r="B50" s="68"/>
      <c r="C50" s="68"/>
      <c r="D50" s="68"/>
      <c r="E50" s="68"/>
      <c r="F50" s="19"/>
      <c r="G50" s="19"/>
      <c r="H50" s="29"/>
    </row>
    <row r="51" spans="1:8" x14ac:dyDescent="0.25">
      <c r="A51" s="68" t="s">
        <v>58</v>
      </c>
      <c r="B51" s="68"/>
      <c r="C51" s="68"/>
      <c r="D51" s="68"/>
      <c r="E51" s="68"/>
    </row>
    <row r="52" spans="1:8" x14ac:dyDescent="0.25">
      <c r="A52" s="68" t="s">
        <v>19</v>
      </c>
      <c r="B52" s="68"/>
      <c r="C52" s="68"/>
      <c r="D52" s="68"/>
      <c r="E52" s="68"/>
    </row>
    <row r="53" spans="1:8" x14ac:dyDescent="0.25">
      <c r="A53" s="79" t="s">
        <v>6</v>
      </c>
      <c r="B53" s="79"/>
      <c r="C53" s="79"/>
      <c r="D53" s="79"/>
      <c r="E53" s="79"/>
    </row>
    <row r="54" spans="1:8" x14ac:dyDescent="0.25">
      <c r="A54" s="68" t="s">
        <v>19</v>
      </c>
      <c r="B54" s="68"/>
      <c r="C54" s="68"/>
      <c r="D54" s="68"/>
      <c r="E54" s="68"/>
    </row>
    <row r="55" spans="1:8" x14ac:dyDescent="0.25">
      <c r="A55" s="80" t="s">
        <v>53</v>
      </c>
      <c r="B55" s="80"/>
      <c r="C55" s="80"/>
      <c r="D55" s="80"/>
      <c r="E55" s="8"/>
    </row>
    <row r="56" spans="1:8" x14ac:dyDescent="0.25">
      <c r="B56" s="78" t="s">
        <v>20</v>
      </c>
      <c r="C56" s="78"/>
      <c r="D56" s="78"/>
      <c r="E56" s="9" t="s">
        <v>7</v>
      </c>
    </row>
    <row r="57" spans="1:8" x14ac:dyDescent="0.25">
      <c r="A57" s="27"/>
      <c r="B57" s="27"/>
      <c r="C57" s="27"/>
      <c r="D57" s="27"/>
      <c r="E57" s="27"/>
    </row>
    <row r="58" spans="1:8" x14ac:dyDescent="0.25">
      <c r="A58" s="81" t="s">
        <v>54</v>
      </c>
      <c r="B58" s="81"/>
      <c r="C58" s="81"/>
      <c r="D58" s="81"/>
      <c r="E58" s="8"/>
    </row>
    <row r="59" spans="1:8" x14ac:dyDescent="0.25">
      <c r="B59" s="78" t="s">
        <v>20</v>
      </c>
      <c r="C59" s="78"/>
      <c r="D59" s="78"/>
      <c r="E59" s="9" t="s">
        <v>7</v>
      </c>
    </row>
    <row r="62" spans="1:8" x14ac:dyDescent="0.25">
      <c r="A62" s="19" t="s">
        <v>68</v>
      </c>
    </row>
    <row r="63" spans="1:8" x14ac:dyDescent="0.25">
      <c r="A63" s="2" t="s">
        <v>69</v>
      </c>
      <c r="B63" s="32">
        <v>48492.31</v>
      </c>
    </row>
    <row r="64" spans="1:8" ht="15.75" x14ac:dyDescent="0.25">
      <c r="A64" s="33" t="s">
        <v>70</v>
      </c>
      <c r="B64" s="34">
        <v>171672.48</v>
      </c>
    </row>
    <row r="65" spans="1:2" x14ac:dyDescent="0.25">
      <c r="A65" s="2" t="s">
        <v>71</v>
      </c>
      <c r="B65" s="34">
        <v>180239.66</v>
      </c>
    </row>
    <row r="66" spans="1:2" x14ac:dyDescent="0.25">
      <c r="A66" s="35" t="s">
        <v>72</v>
      </c>
      <c r="B66" s="32">
        <f>B63+B65-('1 кв.'!E42+'2 кв.'!E46)</f>
        <v>57392.22099999999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5:D55"/>
    <mergeCell ref="B56:D56"/>
    <mergeCell ref="A58:D58"/>
    <mergeCell ref="B59:D59"/>
    <mergeCell ref="A49:E49"/>
    <mergeCell ref="A50:E50"/>
    <mergeCell ref="A51:E51"/>
    <mergeCell ref="A52:E52"/>
    <mergeCell ref="A53:E53"/>
    <mergeCell ref="A54:E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32" zoomScaleNormal="100" zoomScaleSheetLayoutView="100" workbookViewId="0">
      <selection activeCell="E45" sqref="E4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42578125" style="2" customWidth="1"/>
    <col min="9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1.5" customHeight="1" x14ac:dyDescent="0.25">
      <c r="A2" s="69" t="s">
        <v>12</v>
      </c>
      <c r="B2" s="70"/>
      <c r="C2" s="70"/>
      <c r="D2" s="70"/>
      <c r="E2" s="70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13</v>
      </c>
      <c r="B4" s="13"/>
      <c r="C4" s="13"/>
      <c r="D4" s="74" t="s">
        <v>74</v>
      </c>
      <c r="E4" s="74"/>
    </row>
    <row r="5" spans="1:5" x14ac:dyDescent="0.25">
      <c r="A5" s="30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2" t="s">
        <v>43</v>
      </c>
      <c r="B7" s="72"/>
      <c r="C7" s="72"/>
      <c r="D7" s="72"/>
      <c r="E7" s="72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67"/>
      <c r="B9" s="67"/>
      <c r="C9" s="67"/>
      <c r="D9" s="67"/>
      <c r="E9" s="67"/>
    </row>
    <row r="10" spans="1:5" x14ac:dyDescent="0.25">
      <c r="A10" s="68" t="s">
        <v>44</v>
      </c>
      <c r="B10" s="68"/>
      <c r="C10" s="68"/>
      <c r="D10" s="68"/>
      <c r="E10" s="68"/>
    </row>
    <row r="11" spans="1:5" ht="27.75" customHeight="1" x14ac:dyDescent="0.25">
      <c r="A11" s="75" t="s">
        <v>15</v>
      </c>
      <c r="B11" s="76"/>
      <c r="C11" s="76"/>
      <c r="D11" s="76"/>
      <c r="E11" s="76"/>
    </row>
    <row r="12" spans="1:5" x14ac:dyDescent="0.25">
      <c r="A12" s="67"/>
      <c r="B12" s="67"/>
      <c r="C12" s="67"/>
      <c r="D12" s="67"/>
      <c r="E12" s="67"/>
    </row>
    <row r="13" spans="1:5" ht="31.5" customHeight="1" x14ac:dyDescent="0.25">
      <c r="A13" s="68" t="s">
        <v>45</v>
      </c>
      <c r="B13" s="68"/>
      <c r="C13" s="68"/>
      <c r="D13" s="68"/>
      <c r="E13" s="68"/>
    </row>
    <row r="14" spans="1:5" x14ac:dyDescent="0.25">
      <c r="A14" s="73" t="s">
        <v>16</v>
      </c>
      <c r="B14" s="67"/>
      <c r="C14" s="67"/>
      <c r="D14" s="67"/>
      <c r="E14" s="67"/>
    </row>
    <row r="15" spans="1:5" x14ac:dyDescent="0.25">
      <c r="A15" s="67"/>
      <c r="B15" s="67"/>
      <c r="C15" s="67"/>
      <c r="D15" s="67"/>
      <c r="E15" s="67"/>
    </row>
    <row r="16" spans="1:5" x14ac:dyDescent="0.25">
      <c r="A16" s="68" t="s">
        <v>39</v>
      </c>
      <c r="B16" s="68"/>
      <c r="C16" s="68"/>
      <c r="D16" s="68"/>
      <c r="E16" s="68"/>
    </row>
    <row r="17" spans="1:7" x14ac:dyDescent="0.25">
      <c r="A17" s="73" t="s">
        <v>2</v>
      </c>
      <c r="B17" s="67"/>
      <c r="C17" s="67"/>
      <c r="D17" s="67"/>
      <c r="E17" s="67"/>
    </row>
    <row r="18" spans="1:7" x14ac:dyDescent="0.25">
      <c r="A18" s="31"/>
      <c r="B18" s="30"/>
      <c r="C18" s="30"/>
      <c r="D18" s="30"/>
      <c r="E18" s="30"/>
    </row>
    <row r="19" spans="1:7" x14ac:dyDescent="0.25">
      <c r="A19" s="68" t="s">
        <v>40</v>
      </c>
      <c r="B19" s="68"/>
      <c r="C19" s="68"/>
      <c r="D19" s="68"/>
      <c r="E19" s="68"/>
    </row>
    <row r="20" spans="1:7" x14ac:dyDescent="0.25">
      <c r="A20" s="73" t="s">
        <v>17</v>
      </c>
      <c r="B20" s="67"/>
      <c r="C20" s="67"/>
      <c r="D20" s="67"/>
      <c r="E20" s="67"/>
    </row>
    <row r="21" spans="1:7" x14ac:dyDescent="0.25">
      <c r="A21" s="67"/>
      <c r="B21" s="67"/>
      <c r="C21" s="67"/>
      <c r="D21" s="67"/>
      <c r="E21" s="67"/>
    </row>
    <row r="22" spans="1:7" ht="30.75" customHeight="1" x14ac:dyDescent="0.25">
      <c r="A22" s="68" t="s">
        <v>18</v>
      </c>
      <c r="B22" s="68"/>
      <c r="C22" s="68"/>
      <c r="D22" s="68"/>
      <c r="E22" s="68"/>
    </row>
    <row r="23" spans="1:7" x14ac:dyDescent="0.25">
      <c r="A23" s="67"/>
      <c r="B23" s="67"/>
      <c r="C23" s="67"/>
      <c r="D23" s="67"/>
      <c r="E23" s="67"/>
    </row>
    <row r="24" spans="1:7" ht="63" customHeight="1" x14ac:dyDescent="0.25">
      <c r="A24" s="68" t="s">
        <v>46</v>
      </c>
      <c r="B24" s="68"/>
      <c r="C24" s="68"/>
      <c r="D24" s="68"/>
      <c r="E24" s="68"/>
    </row>
    <row r="25" spans="1:7" ht="30.75" customHeight="1" x14ac:dyDescent="0.25">
      <c r="A25" s="77" t="s">
        <v>47</v>
      </c>
      <c r="B25" s="77"/>
      <c r="C25" s="77"/>
      <c r="D25" s="77"/>
      <c r="E25" s="77"/>
    </row>
    <row r="26" spans="1:7" x14ac:dyDescent="0.25">
      <c r="A26" s="77"/>
      <c r="B26" s="77"/>
      <c r="C26" s="77"/>
      <c r="D26" s="77"/>
      <c r="E26" s="77"/>
      <c r="F26" s="2">
        <v>1640.6</v>
      </c>
      <c r="G26" s="2">
        <v>3</v>
      </c>
    </row>
    <row r="27" spans="1:7" ht="150" x14ac:dyDescent="0.25">
      <c r="A27" s="3" t="s">
        <v>8</v>
      </c>
      <c r="B27" s="3" t="s">
        <v>10</v>
      </c>
      <c r="C27" s="3" t="s">
        <v>3</v>
      </c>
      <c r="D27" s="3" t="s">
        <v>52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1.54</v>
      </c>
      <c r="E28" s="11">
        <f>D28*F26*G26</f>
        <v>7579.5720000000001</v>
      </c>
      <c r="G28" s="36"/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11517.011999999999</v>
      </c>
      <c r="G29" s="36"/>
    </row>
    <row r="30" spans="1:7" ht="38.25" x14ac:dyDescent="0.25">
      <c r="A30" s="10" t="s">
        <v>30</v>
      </c>
      <c r="B30" s="12" t="s">
        <v>67</v>
      </c>
      <c r="C30" s="3" t="s">
        <v>5</v>
      </c>
      <c r="D30" s="3">
        <v>2.0499999999999998</v>
      </c>
      <c r="E30" s="11">
        <f>D30*F26*G26</f>
        <v>10089.689999999999</v>
      </c>
      <c r="G30" s="36"/>
    </row>
    <row r="31" spans="1:7" ht="38.25" x14ac:dyDescent="0.25">
      <c r="A31" s="10" t="s">
        <v>31</v>
      </c>
      <c r="B31" s="12" t="s">
        <v>67</v>
      </c>
      <c r="C31" s="3" t="s">
        <v>5</v>
      </c>
      <c r="D31" s="3">
        <v>1.55</v>
      </c>
      <c r="E31" s="11">
        <f>D31*F26*G26</f>
        <v>7628.7899999999991</v>
      </c>
      <c r="G31" s="36"/>
    </row>
    <row r="32" spans="1:7" x14ac:dyDescent="0.25">
      <c r="A32" s="10" t="s">
        <v>32</v>
      </c>
      <c r="B32" s="14" t="s">
        <v>33</v>
      </c>
      <c r="C32" s="3" t="s">
        <v>5</v>
      </c>
      <c r="D32" s="3">
        <v>0.61</v>
      </c>
      <c r="E32" s="11">
        <f>D32*F26*G26</f>
        <v>3002.2979999999998</v>
      </c>
      <c r="G32" s="36"/>
    </row>
    <row r="33" spans="1:8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>D33*F26*G26</f>
        <v>738.27</v>
      </c>
      <c r="G33" s="36"/>
    </row>
    <row r="34" spans="1:8" ht="60" x14ac:dyDescent="0.25">
      <c r="A34" s="10" t="s">
        <v>27</v>
      </c>
      <c r="B34" s="12" t="s">
        <v>67</v>
      </c>
      <c r="C34" s="3" t="s">
        <v>5</v>
      </c>
      <c r="D34" s="3">
        <v>0.36</v>
      </c>
      <c r="E34" s="11">
        <f>D34*F26*G26</f>
        <v>1771.848</v>
      </c>
      <c r="G34" s="36"/>
    </row>
    <row r="35" spans="1:8" ht="38.25" x14ac:dyDescent="0.25">
      <c r="A35" s="10" t="s">
        <v>26</v>
      </c>
      <c r="B35" s="12" t="s">
        <v>67</v>
      </c>
      <c r="C35" s="3" t="s">
        <v>5</v>
      </c>
      <c r="D35" s="3">
        <v>0.04</v>
      </c>
      <c r="E35" s="11">
        <f>D35*F26*G26</f>
        <v>196.87199999999999</v>
      </c>
      <c r="G35" s="36"/>
    </row>
    <row r="36" spans="1:8" ht="60" x14ac:dyDescent="0.25">
      <c r="A36" s="10" t="s">
        <v>42</v>
      </c>
      <c r="B36" s="12" t="s">
        <v>35</v>
      </c>
      <c r="C36" s="3" t="s">
        <v>5</v>
      </c>
      <c r="D36" s="3">
        <v>0.73</v>
      </c>
      <c r="E36" s="11">
        <v>0</v>
      </c>
      <c r="G36" s="36"/>
    </row>
    <row r="37" spans="1:8" ht="38.25" x14ac:dyDescent="0.25">
      <c r="A37" s="10" t="s">
        <v>36</v>
      </c>
      <c r="B37" s="12" t="s">
        <v>37</v>
      </c>
      <c r="C37" s="3" t="s">
        <v>5</v>
      </c>
      <c r="D37" s="3">
        <v>0.31</v>
      </c>
      <c r="E37" s="11">
        <v>1257.48</v>
      </c>
      <c r="G37" s="36"/>
    </row>
    <row r="38" spans="1:8" x14ac:dyDescent="0.25">
      <c r="A38" s="10" t="s">
        <v>28</v>
      </c>
      <c r="B38" s="12" t="s">
        <v>41</v>
      </c>
      <c r="C38" s="3" t="s">
        <v>5</v>
      </c>
      <c r="D38" s="3">
        <v>2.76</v>
      </c>
      <c r="E38" s="11">
        <f>D38*F26*G26</f>
        <v>13584.167999999998</v>
      </c>
      <c r="G38" s="36"/>
    </row>
    <row r="39" spans="1:8" ht="15.75" thickBot="1" x14ac:dyDescent="0.3">
      <c r="A39" s="24" t="s">
        <v>38</v>
      </c>
      <c r="B39" s="25" t="s">
        <v>41</v>
      </c>
      <c r="C39" s="39" t="s">
        <v>5</v>
      </c>
      <c r="D39" s="22">
        <v>2.7</v>
      </c>
      <c r="E39" s="23">
        <f>D39*F26*G26</f>
        <v>13288.86</v>
      </c>
      <c r="G39" s="36"/>
    </row>
    <row r="40" spans="1:8" ht="30" x14ac:dyDescent="0.25">
      <c r="A40" s="38" t="s">
        <v>78</v>
      </c>
      <c r="B40" s="12" t="s">
        <v>75</v>
      </c>
      <c r="C40" s="3" t="s">
        <v>51</v>
      </c>
      <c r="D40" s="39"/>
      <c r="E40" s="40">
        <v>29030</v>
      </c>
      <c r="G40" s="36"/>
    </row>
    <row r="41" spans="1:8" ht="15.75" thickBot="1" x14ac:dyDescent="0.3">
      <c r="A41" s="24" t="s">
        <v>48</v>
      </c>
      <c r="B41" s="25" t="s">
        <v>75</v>
      </c>
      <c r="C41" s="22" t="s">
        <v>51</v>
      </c>
      <c r="D41" s="22"/>
      <c r="E41" s="23">
        <v>384</v>
      </c>
    </row>
    <row r="42" spans="1:8" ht="30" x14ac:dyDescent="0.25">
      <c r="A42" s="28" t="s">
        <v>76</v>
      </c>
      <c r="B42" s="37" t="s">
        <v>77</v>
      </c>
      <c r="C42" s="37" t="s">
        <v>62</v>
      </c>
      <c r="D42" s="3">
        <v>2</v>
      </c>
      <c r="E42" s="37">
        <f>D42*126.7</f>
        <v>253.4</v>
      </c>
    </row>
    <row r="43" spans="1:8" x14ac:dyDescent="0.25">
      <c r="A43" s="28"/>
      <c r="B43" s="15"/>
      <c r="C43" s="15"/>
      <c r="D43" s="15"/>
      <c r="E43" s="15"/>
    </row>
    <row r="44" spans="1:8" s="19" customFormat="1" ht="14.25" x14ac:dyDescent="0.2">
      <c r="A44" s="16" t="s">
        <v>50</v>
      </c>
      <c r="B44" s="17"/>
      <c r="C44" s="17"/>
      <c r="D44" s="17"/>
      <c r="E44" s="18">
        <f>SUM(E28:E43)</f>
        <v>100322.26</v>
      </c>
    </row>
    <row r="46" spans="1:8" ht="32.25" customHeight="1" x14ac:dyDescent="0.25">
      <c r="A46" s="68" t="s">
        <v>79</v>
      </c>
      <c r="B46" s="68"/>
      <c r="C46" s="68"/>
      <c r="D46" s="68"/>
      <c r="E46" s="68"/>
    </row>
    <row r="47" spans="1:8" ht="30.75" customHeight="1" x14ac:dyDescent="0.25">
      <c r="A47" s="68" t="s">
        <v>22</v>
      </c>
      <c r="B47" s="68"/>
      <c r="C47" s="68"/>
      <c r="D47" s="68"/>
      <c r="E47" s="68"/>
    </row>
    <row r="48" spans="1:8" x14ac:dyDescent="0.25">
      <c r="A48" s="68" t="s">
        <v>21</v>
      </c>
      <c r="B48" s="68"/>
      <c r="C48" s="68"/>
      <c r="D48" s="68"/>
      <c r="E48" s="68"/>
      <c r="F48" s="19"/>
      <c r="G48" s="19"/>
      <c r="H48" s="29"/>
    </row>
    <row r="49" spans="1:5" ht="31.5" customHeight="1" x14ac:dyDescent="0.25">
      <c r="A49" s="68" t="s">
        <v>58</v>
      </c>
      <c r="B49" s="68"/>
      <c r="C49" s="68"/>
      <c r="D49" s="68"/>
      <c r="E49" s="68"/>
    </row>
    <row r="50" spans="1:5" x14ac:dyDescent="0.25">
      <c r="A50" s="68" t="s">
        <v>19</v>
      </c>
      <c r="B50" s="68"/>
      <c r="C50" s="68"/>
      <c r="D50" s="68"/>
      <c r="E50" s="68"/>
    </row>
    <row r="51" spans="1:5" x14ac:dyDescent="0.25">
      <c r="A51" s="79" t="s">
        <v>6</v>
      </c>
      <c r="B51" s="79"/>
      <c r="C51" s="79"/>
      <c r="D51" s="79"/>
      <c r="E51" s="79"/>
    </row>
    <row r="52" spans="1:5" x14ac:dyDescent="0.25">
      <c r="A52" s="68" t="s">
        <v>19</v>
      </c>
      <c r="B52" s="68"/>
      <c r="C52" s="68"/>
      <c r="D52" s="68"/>
      <c r="E52" s="68"/>
    </row>
    <row r="53" spans="1:5" x14ac:dyDescent="0.25">
      <c r="A53" s="80" t="s">
        <v>53</v>
      </c>
      <c r="B53" s="80"/>
      <c r="C53" s="80"/>
      <c r="D53" s="80"/>
      <c r="E53" s="8"/>
    </row>
    <row r="54" spans="1:5" x14ac:dyDescent="0.25">
      <c r="B54" s="78" t="s">
        <v>20</v>
      </c>
      <c r="C54" s="78"/>
      <c r="D54" s="78"/>
      <c r="E54" s="9" t="s">
        <v>7</v>
      </c>
    </row>
    <row r="55" spans="1:5" x14ac:dyDescent="0.25">
      <c r="A55" s="31"/>
      <c r="B55" s="31"/>
      <c r="C55" s="31"/>
      <c r="D55" s="31"/>
      <c r="E55" s="31"/>
    </row>
    <row r="56" spans="1:5" x14ac:dyDescent="0.25">
      <c r="A56" s="81" t="s">
        <v>54</v>
      </c>
      <c r="B56" s="81"/>
      <c r="C56" s="81"/>
      <c r="D56" s="81"/>
      <c r="E56" s="8"/>
    </row>
    <row r="57" spans="1:5" x14ac:dyDescent="0.25">
      <c r="B57" s="78" t="s">
        <v>20</v>
      </c>
      <c r="C57" s="78"/>
      <c r="D57" s="78"/>
      <c r="E57" s="9" t="s">
        <v>7</v>
      </c>
    </row>
    <row r="60" spans="1:5" x14ac:dyDescent="0.25">
      <c r="A60" s="19" t="s">
        <v>68</v>
      </c>
    </row>
    <row r="61" spans="1:5" x14ac:dyDescent="0.25">
      <c r="A61" s="2" t="s">
        <v>69</v>
      </c>
      <c r="B61" s="32">
        <v>48492.31</v>
      </c>
    </row>
    <row r="62" spans="1:5" ht="15.75" x14ac:dyDescent="0.25">
      <c r="A62" s="33" t="s">
        <v>70</v>
      </c>
      <c r="B62" s="34">
        <v>261249.24</v>
      </c>
    </row>
    <row r="63" spans="1:5" x14ac:dyDescent="0.25">
      <c r="A63" s="2" t="s">
        <v>71</v>
      </c>
      <c r="B63" s="34">
        <v>267647.65999999997</v>
      </c>
    </row>
    <row r="64" spans="1:5" x14ac:dyDescent="0.25">
      <c r="A64" s="35" t="s">
        <v>72</v>
      </c>
      <c r="B64" s="32">
        <f>B61+B63-('1 кв.'!E42+'2 кв.'!E46+E44)</f>
        <v>44477.960999999952</v>
      </c>
    </row>
  </sheetData>
  <mergeCells count="34">
    <mergeCell ref="A53:D53"/>
    <mergeCell ref="B54:D54"/>
    <mergeCell ref="A56:D56"/>
    <mergeCell ref="B57:D57"/>
    <mergeCell ref="A47:E47"/>
    <mergeCell ref="A48:E48"/>
    <mergeCell ref="A49:E49"/>
    <mergeCell ref="A50:E50"/>
    <mergeCell ref="A51:E51"/>
    <mergeCell ref="A52:E52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view="pageBreakPreview" topLeftCell="A44" zoomScaleNormal="100" zoomScaleSheetLayoutView="100" workbookViewId="0">
      <selection activeCell="A48" sqref="A48:E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1.5" customHeight="1" x14ac:dyDescent="0.25">
      <c r="A2" s="69" t="s">
        <v>12</v>
      </c>
      <c r="B2" s="70"/>
      <c r="C2" s="70"/>
      <c r="D2" s="70"/>
      <c r="E2" s="70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13</v>
      </c>
      <c r="B4" s="13"/>
      <c r="C4" s="13"/>
      <c r="D4" s="74" t="s">
        <v>98</v>
      </c>
      <c r="E4" s="74"/>
    </row>
    <row r="5" spans="1:5" x14ac:dyDescent="0.25">
      <c r="A5" s="41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2" t="s">
        <v>43</v>
      </c>
      <c r="B7" s="72"/>
      <c r="C7" s="72"/>
      <c r="D7" s="72"/>
      <c r="E7" s="72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67"/>
      <c r="B9" s="67"/>
      <c r="C9" s="67"/>
      <c r="D9" s="67"/>
      <c r="E9" s="67"/>
    </row>
    <row r="10" spans="1:5" x14ac:dyDescent="0.25">
      <c r="A10" s="68" t="s">
        <v>44</v>
      </c>
      <c r="B10" s="68"/>
      <c r="C10" s="68"/>
      <c r="D10" s="68"/>
      <c r="E10" s="68"/>
    </row>
    <row r="11" spans="1:5" ht="24.75" customHeight="1" x14ac:dyDescent="0.25">
      <c r="A11" s="75" t="s">
        <v>15</v>
      </c>
      <c r="B11" s="76"/>
      <c r="C11" s="76"/>
      <c r="D11" s="76"/>
      <c r="E11" s="76"/>
    </row>
    <row r="12" spans="1:5" x14ac:dyDescent="0.25">
      <c r="A12" s="67"/>
      <c r="B12" s="67"/>
      <c r="C12" s="67"/>
      <c r="D12" s="67"/>
      <c r="E12" s="67"/>
    </row>
    <row r="13" spans="1:5" ht="29.25" customHeight="1" x14ac:dyDescent="0.25">
      <c r="A13" s="68" t="s">
        <v>104</v>
      </c>
      <c r="B13" s="68"/>
      <c r="C13" s="68"/>
      <c r="D13" s="68"/>
      <c r="E13" s="68"/>
    </row>
    <row r="14" spans="1:5" x14ac:dyDescent="0.25">
      <c r="A14" s="73" t="s">
        <v>16</v>
      </c>
      <c r="B14" s="67"/>
      <c r="C14" s="67"/>
      <c r="D14" s="67"/>
      <c r="E14" s="67"/>
    </row>
    <row r="15" spans="1:5" x14ac:dyDescent="0.25">
      <c r="A15" s="67"/>
      <c r="B15" s="67"/>
      <c r="C15" s="67"/>
      <c r="D15" s="67"/>
      <c r="E15" s="67"/>
    </row>
    <row r="16" spans="1:5" x14ac:dyDescent="0.25">
      <c r="A16" s="68" t="s">
        <v>39</v>
      </c>
      <c r="B16" s="68"/>
      <c r="C16" s="68"/>
      <c r="D16" s="68"/>
      <c r="E16" s="68"/>
    </row>
    <row r="17" spans="1:7" x14ac:dyDescent="0.25">
      <c r="A17" s="73" t="s">
        <v>2</v>
      </c>
      <c r="B17" s="67"/>
      <c r="C17" s="67"/>
      <c r="D17" s="67"/>
      <c r="E17" s="67"/>
    </row>
    <row r="18" spans="1:7" x14ac:dyDescent="0.25">
      <c r="A18" s="42"/>
      <c r="B18" s="41"/>
      <c r="C18" s="41"/>
      <c r="D18" s="41"/>
      <c r="E18" s="41"/>
    </row>
    <row r="19" spans="1:7" x14ac:dyDescent="0.25">
      <c r="A19" s="68" t="s">
        <v>40</v>
      </c>
      <c r="B19" s="68"/>
      <c r="C19" s="68"/>
      <c r="D19" s="68"/>
      <c r="E19" s="68"/>
    </row>
    <row r="20" spans="1:7" x14ac:dyDescent="0.25">
      <c r="A20" s="73" t="s">
        <v>17</v>
      </c>
      <c r="B20" s="67"/>
      <c r="C20" s="67"/>
      <c r="D20" s="67"/>
      <c r="E20" s="67"/>
    </row>
    <row r="21" spans="1:7" x14ac:dyDescent="0.25">
      <c r="A21" s="67"/>
      <c r="B21" s="67"/>
      <c r="C21" s="67"/>
      <c r="D21" s="67"/>
      <c r="E21" s="67"/>
    </row>
    <row r="22" spans="1:7" ht="28.5" customHeight="1" x14ac:dyDescent="0.25">
      <c r="A22" s="68" t="s">
        <v>18</v>
      </c>
      <c r="B22" s="68"/>
      <c r="C22" s="68"/>
      <c r="D22" s="68"/>
      <c r="E22" s="68"/>
    </row>
    <row r="23" spans="1:7" x14ac:dyDescent="0.25">
      <c r="A23" s="67"/>
      <c r="B23" s="67"/>
      <c r="C23" s="67"/>
      <c r="D23" s="67"/>
      <c r="E23" s="67"/>
    </row>
    <row r="24" spans="1:7" ht="63.75" customHeight="1" x14ac:dyDescent="0.25">
      <c r="A24" s="68" t="s">
        <v>46</v>
      </c>
      <c r="B24" s="68"/>
      <c r="C24" s="68"/>
      <c r="D24" s="68"/>
      <c r="E24" s="68"/>
    </row>
    <row r="25" spans="1:7" ht="31.5" customHeight="1" x14ac:dyDescent="0.25">
      <c r="A25" s="77" t="s">
        <v>47</v>
      </c>
      <c r="B25" s="77"/>
      <c r="C25" s="77"/>
      <c r="D25" s="77"/>
      <c r="E25" s="77"/>
    </row>
    <row r="26" spans="1:7" x14ac:dyDescent="0.25">
      <c r="A26" s="77"/>
      <c r="B26" s="77"/>
      <c r="C26" s="77"/>
      <c r="D26" s="77"/>
      <c r="E26" s="77"/>
      <c r="F26" s="2">
        <v>1640.6</v>
      </c>
      <c r="G26" s="2">
        <v>3</v>
      </c>
    </row>
    <row r="27" spans="1:7" ht="150" x14ac:dyDescent="0.25">
      <c r="A27" s="3" t="s">
        <v>8</v>
      </c>
      <c r="B27" s="3" t="s">
        <v>10</v>
      </c>
      <c r="C27" s="3" t="s">
        <v>3</v>
      </c>
      <c r="D27" s="3" t="s">
        <v>52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1.54</v>
      </c>
      <c r="E28" s="11">
        <f>D28*F26*G26</f>
        <v>7579.5720000000001</v>
      </c>
      <c r="G28" s="36"/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11517.011999999999</v>
      </c>
      <c r="G29" s="36"/>
    </row>
    <row r="30" spans="1:7" ht="38.25" x14ac:dyDescent="0.25">
      <c r="A30" s="10" t="s">
        <v>30</v>
      </c>
      <c r="B30" s="12" t="s">
        <v>67</v>
      </c>
      <c r="C30" s="3" t="s">
        <v>5</v>
      </c>
      <c r="D30" s="3">
        <v>2.0499999999999998</v>
      </c>
      <c r="E30" s="11">
        <f>D30*F26*G26</f>
        <v>10089.689999999999</v>
      </c>
      <c r="G30" s="36"/>
    </row>
    <row r="31" spans="1:7" ht="38.25" x14ac:dyDescent="0.25">
      <c r="A31" s="10" t="s">
        <v>31</v>
      </c>
      <c r="B31" s="12" t="s">
        <v>67</v>
      </c>
      <c r="C31" s="3" t="s">
        <v>5</v>
      </c>
      <c r="D31" s="3">
        <v>1.55</v>
      </c>
      <c r="E31" s="11">
        <f>D31*F26*G26</f>
        <v>7628.7899999999991</v>
      </c>
      <c r="G31" s="36"/>
    </row>
    <row r="32" spans="1:7" x14ac:dyDescent="0.25">
      <c r="A32" s="10" t="s">
        <v>32</v>
      </c>
      <c r="B32" s="14" t="s">
        <v>33</v>
      </c>
      <c r="C32" s="3" t="s">
        <v>5</v>
      </c>
      <c r="D32" s="3">
        <v>0.61</v>
      </c>
      <c r="E32" s="11">
        <f>D32*F26*G26</f>
        <v>3002.2979999999998</v>
      </c>
      <c r="G32" s="36"/>
    </row>
    <row r="33" spans="1:7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>D33*F26*G26</f>
        <v>738.27</v>
      </c>
      <c r="G33" s="36"/>
    </row>
    <row r="34" spans="1:7" ht="60" x14ac:dyDescent="0.25">
      <c r="A34" s="10" t="s">
        <v>27</v>
      </c>
      <c r="B34" s="12" t="s">
        <v>67</v>
      </c>
      <c r="C34" s="3" t="s">
        <v>5</v>
      </c>
      <c r="D34" s="3">
        <v>0.36</v>
      </c>
      <c r="E34" s="11">
        <f>D34*F26*G26</f>
        <v>1771.848</v>
      </c>
      <c r="G34" s="36"/>
    </row>
    <row r="35" spans="1:7" ht="38.25" x14ac:dyDescent="0.25">
      <c r="A35" s="10" t="s">
        <v>26</v>
      </c>
      <c r="B35" s="12" t="s">
        <v>67</v>
      </c>
      <c r="C35" s="3" t="s">
        <v>5</v>
      </c>
      <c r="D35" s="3">
        <v>0.04</v>
      </c>
      <c r="E35" s="11">
        <f>D35*F26*G26</f>
        <v>196.87199999999999</v>
      </c>
      <c r="G35" s="36"/>
    </row>
    <row r="36" spans="1:7" ht="60" x14ac:dyDescent="0.25">
      <c r="A36" s="10" t="s">
        <v>42</v>
      </c>
      <c r="B36" s="12" t="s">
        <v>35</v>
      </c>
      <c r="C36" s="3" t="s">
        <v>5</v>
      </c>
      <c r="D36" s="3">
        <v>0.73</v>
      </c>
      <c r="E36" s="87">
        <v>3450</v>
      </c>
      <c r="G36" s="36"/>
    </row>
    <row r="37" spans="1:7" ht="38.25" x14ac:dyDescent="0.25">
      <c r="A37" s="10" t="s">
        <v>36</v>
      </c>
      <c r="B37" s="12" t="s">
        <v>37</v>
      </c>
      <c r="C37" s="3" t="s">
        <v>5</v>
      </c>
      <c r="D37" s="3">
        <v>0.31</v>
      </c>
      <c r="E37" s="11">
        <v>0</v>
      </c>
      <c r="G37" s="36"/>
    </row>
    <row r="38" spans="1:7" x14ac:dyDescent="0.25">
      <c r="A38" s="10" t="s">
        <v>28</v>
      </c>
      <c r="B38" s="12" t="s">
        <v>41</v>
      </c>
      <c r="C38" s="3" t="s">
        <v>5</v>
      </c>
      <c r="D38" s="3">
        <v>2.76</v>
      </c>
      <c r="E38" s="11">
        <f>D38*F26*G26</f>
        <v>13584.167999999998</v>
      </c>
      <c r="G38" s="36"/>
    </row>
    <row r="39" spans="1:7" ht="15.75" thickBot="1" x14ac:dyDescent="0.3">
      <c r="A39" s="24" t="s">
        <v>38</v>
      </c>
      <c r="B39" s="25" t="s">
        <v>41</v>
      </c>
      <c r="C39" s="39" t="s">
        <v>5</v>
      </c>
      <c r="D39" s="22">
        <v>2.7</v>
      </c>
      <c r="E39" s="23">
        <f>D39*F26*G26</f>
        <v>13288.86</v>
      </c>
      <c r="G39" s="36"/>
    </row>
    <row r="40" spans="1:7" ht="15.75" thickBot="1" x14ac:dyDescent="0.3">
      <c r="A40" s="24" t="s">
        <v>48</v>
      </c>
      <c r="B40" s="25" t="s">
        <v>103</v>
      </c>
      <c r="C40" s="22" t="s">
        <v>51</v>
      </c>
      <c r="D40" s="22"/>
      <c r="E40" s="23">
        <f>2721.09+2393.52</f>
        <v>5114.6100000000006</v>
      </c>
    </row>
    <row r="41" spans="1:7" ht="30" x14ac:dyDescent="0.25">
      <c r="A41" s="28" t="s">
        <v>99</v>
      </c>
      <c r="B41" s="37" t="s">
        <v>94</v>
      </c>
      <c r="C41" s="37" t="s">
        <v>62</v>
      </c>
      <c r="D41" s="3">
        <v>5</v>
      </c>
      <c r="E41" s="37">
        <f>D41*126.7</f>
        <v>633.5</v>
      </c>
    </row>
    <row r="42" spans="1:7" x14ac:dyDescent="0.25">
      <c r="A42" s="28" t="s">
        <v>100</v>
      </c>
      <c r="B42" s="37" t="s">
        <v>94</v>
      </c>
      <c r="C42" s="37" t="s">
        <v>62</v>
      </c>
      <c r="D42" s="3">
        <v>2</v>
      </c>
      <c r="E42" s="37">
        <f>D42*126.7</f>
        <v>253.4</v>
      </c>
    </row>
    <row r="43" spans="1:7" x14ac:dyDescent="0.25">
      <c r="A43" s="28" t="s">
        <v>101</v>
      </c>
      <c r="B43" s="37" t="s">
        <v>95</v>
      </c>
      <c r="C43" s="37" t="s">
        <v>62</v>
      </c>
      <c r="D43" s="3">
        <v>15</v>
      </c>
      <c r="E43" s="37">
        <f>D43*126.7</f>
        <v>1900.5</v>
      </c>
    </row>
    <row r="44" spans="1:7" x14ac:dyDescent="0.25">
      <c r="A44" s="28"/>
      <c r="B44" s="15"/>
      <c r="C44" s="15"/>
      <c r="D44" s="15"/>
      <c r="E44" s="15"/>
    </row>
    <row r="45" spans="1:7" s="19" customFormat="1" ht="14.25" x14ac:dyDescent="0.2">
      <c r="A45" s="16" t="s">
        <v>50</v>
      </c>
      <c r="B45" s="17"/>
      <c r="C45" s="17"/>
      <c r="D45" s="17"/>
      <c r="E45" s="18">
        <f>SUM(E28:E44)</f>
        <v>80749.39</v>
      </c>
    </row>
    <row r="47" spans="1:7" ht="32.25" customHeight="1" x14ac:dyDescent="0.25">
      <c r="A47" s="88" t="s">
        <v>106</v>
      </c>
      <c r="B47" s="88"/>
      <c r="C47" s="88"/>
      <c r="D47" s="88"/>
      <c r="E47" s="88"/>
    </row>
    <row r="48" spans="1:7" ht="30.75" customHeight="1" x14ac:dyDescent="0.25">
      <c r="A48" s="68" t="s">
        <v>22</v>
      </c>
      <c r="B48" s="68"/>
      <c r="C48" s="68"/>
      <c r="D48" s="68"/>
      <c r="E48" s="68"/>
    </row>
    <row r="49" spans="1:7" x14ac:dyDescent="0.25">
      <c r="A49" s="68" t="s">
        <v>21</v>
      </c>
      <c r="B49" s="68"/>
      <c r="C49" s="68"/>
      <c r="D49" s="68"/>
      <c r="E49" s="68"/>
      <c r="F49" s="19"/>
      <c r="G49" s="19"/>
    </row>
    <row r="50" spans="1:7" x14ac:dyDescent="0.25">
      <c r="A50" s="68" t="s">
        <v>58</v>
      </c>
      <c r="B50" s="68"/>
      <c r="C50" s="68"/>
      <c r="D50" s="68"/>
      <c r="E50" s="68"/>
    </row>
    <row r="51" spans="1:7" x14ac:dyDescent="0.25">
      <c r="A51" s="68" t="s">
        <v>19</v>
      </c>
      <c r="B51" s="68"/>
      <c r="C51" s="68"/>
      <c r="D51" s="68"/>
      <c r="E51" s="68"/>
    </row>
    <row r="52" spans="1:7" x14ac:dyDescent="0.25">
      <c r="A52" s="79" t="s">
        <v>6</v>
      </c>
      <c r="B52" s="79"/>
      <c r="C52" s="79"/>
      <c r="D52" s="79"/>
      <c r="E52" s="79"/>
    </row>
    <row r="53" spans="1:7" x14ac:dyDescent="0.25">
      <c r="A53" s="68" t="s">
        <v>19</v>
      </c>
      <c r="B53" s="68"/>
      <c r="C53" s="68"/>
      <c r="D53" s="68"/>
      <c r="E53" s="68"/>
    </row>
    <row r="54" spans="1:7" x14ac:dyDescent="0.25">
      <c r="A54" s="80" t="s">
        <v>53</v>
      </c>
      <c r="B54" s="80"/>
      <c r="C54" s="80"/>
      <c r="D54" s="80"/>
      <c r="E54" s="8"/>
    </row>
    <row r="55" spans="1:7" x14ac:dyDescent="0.25">
      <c r="B55" s="78" t="s">
        <v>20</v>
      </c>
      <c r="C55" s="78"/>
      <c r="D55" s="78"/>
      <c r="E55" s="9" t="s">
        <v>7</v>
      </c>
    </row>
    <row r="56" spans="1:7" x14ac:dyDescent="0.25">
      <c r="A56" s="42"/>
      <c r="B56" s="42"/>
      <c r="C56" s="42"/>
      <c r="D56" s="42"/>
      <c r="E56" s="42"/>
    </row>
    <row r="57" spans="1:7" x14ac:dyDescent="0.25">
      <c r="A57" s="81" t="s">
        <v>54</v>
      </c>
      <c r="B57" s="81"/>
      <c r="C57" s="81"/>
      <c r="D57" s="81"/>
      <c r="E57" s="8"/>
    </row>
    <row r="58" spans="1:7" x14ac:dyDescent="0.25">
      <c r="B58" s="78" t="s">
        <v>20</v>
      </c>
      <c r="C58" s="78"/>
      <c r="D58" s="78"/>
      <c r="E58" s="9" t="s">
        <v>7</v>
      </c>
    </row>
    <row r="61" spans="1:7" x14ac:dyDescent="0.25">
      <c r="A61" s="19" t="s">
        <v>68</v>
      </c>
    </row>
    <row r="62" spans="1:7" x14ac:dyDescent="0.25">
      <c r="A62" s="2" t="s">
        <v>69</v>
      </c>
      <c r="B62" s="32">
        <v>48492.31</v>
      </c>
    </row>
    <row r="63" spans="1:7" ht="15.75" x14ac:dyDescent="0.25">
      <c r="A63" s="33" t="s">
        <v>70</v>
      </c>
      <c r="B63" s="34">
        <v>350826</v>
      </c>
    </row>
    <row r="64" spans="1:7" x14ac:dyDescent="0.25">
      <c r="A64" s="2" t="s">
        <v>71</v>
      </c>
      <c r="B64" s="34">
        <v>357505.04</v>
      </c>
    </row>
    <row r="65" spans="1:2" x14ac:dyDescent="0.25">
      <c r="A65" s="35" t="s">
        <v>72</v>
      </c>
      <c r="B65" s="32">
        <f>B62+B64-('1 кв.'!E42+'2 кв.'!E46+'3 кв.'!E44+'4 кв.'!E45)</f>
        <v>53585.950999999943</v>
      </c>
    </row>
    <row r="67" spans="1:2" x14ac:dyDescent="0.25">
      <c r="B67" s="36">
        <f>B62+B64-('1 кв.'!E42+'2 кв.'!E46+'3 кв.'!E44+'4 кв.'!E45)</f>
        <v>53585.950999999943</v>
      </c>
    </row>
  </sheetData>
  <mergeCells count="34">
    <mergeCell ref="A54:D54"/>
    <mergeCell ref="B55:D55"/>
    <mergeCell ref="A57:D57"/>
    <mergeCell ref="B58:D58"/>
    <mergeCell ref="A48:E48"/>
    <mergeCell ref="A49:E49"/>
    <mergeCell ref="A50:E50"/>
    <mergeCell ref="A51:E51"/>
    <mergeCell ref="A52:E52"/>
    <mergeCell ref="A53:E53"/>
    <mergeCell ref="A47:E47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topLeftCell="A31" zoomScaleNormal="100" zoomScaleSheetLayoutView="100" workbookViewId="0">
      <selection activeCell="F22" sqref="F22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3" t="s">
        <v>80</v>
      </c>
      <c r="B1" s="83"/>
      <c r="C1" s="83"/>
      <c r="D1" s="43"/>
    </row>
    <row r="2" spans="1:5" ht="15.75" x14ac:dyDescent="0.25">
      <c r="A2" s="84" t="s">
        <v>81</v>
      </c>
      <c r="B2" s="84"/>
      <c r="C2" s="84"/>
      <c r="D2" s="33"/>
    </row>
    <row r="3" spans="1:5" ht="15.75" x14ac:dyDescent="0.25">
      <c r="A3" s="84" t="s">
        <v>82</v>
      </c>
      <c r="B3" s="84"/>
      <c r="C3" s="84"/>
      <c r="D3" s="33"/>
    </row>
    <row r="4" spans="1:5" ht="15.75" x14ac:dyDescent="0.25">
      <c r="A4" s="83" t="s">
        <v>102</v>
      </c>
      <c r="B4" s="83"/>
      <c r="C4" s="83"/>
      <c r="D4" s="43"/>
    </row>
    <row r="5" spans="1:5" ht="15.75" x14ac:dyDescent="0.25">
      <c r="A5" s="85"/>
      <c r="B5" s="85"/>
      <c r="C5" s="85"/>
      <c r="D5" s="1"/>
    </row>
    <row r="6" spans="1:5" ht="15.75" x14ac:dyDescent="0.25">
      <c r="A6" s="33"/>
      <c r="B6" s="2" t="s">
        <v>69</v>
      </c>
      <c r="C6" s="44">
        <f>'4 кв.'!B62</f>
        <v>48492.31</v>
      </c>
      <c r="D6" s="45"/>
    </row>
    <row r="7" spans="1:5" ht="15.75" x14ac:dyDescent="0.25">
      <c r="A7" s="46" t="s">
        <v>83</v>
      </c>
      <c r="B7" s="33" t="s">
        <v>70</v>
      </c>
      <c r="C7" s="47">
        <f>'4 кв.'!B63</f>
        <v>350826</v>
      </c>
      <c r="D7" s="48"/>
    </row>
    <row r="8" spans="1:5" ht="15.75" x14ac:dyDescent="0.25">
      <c r="A8" s="13"/>
      <c r="B8" s="2" t="s">
        <v>71</v>
      </c>
      <c r="C8" s="47">
        <f>'4 кв.'!B64</f>
        <v>357505.04</v>
      </c>
      <c r="D8" s="48"/>
    </row>
    <row r="9" spans="1:5" ht="15.75" x14ac:dyDescent="0.25">
      <c r="A9" s="13"/>
      <c r="B9" s="33" t="s">
        <v>84</v>
      </c>
      <c r="C9" s="49">
        <f>SUM(C8:C8)</f>
        <v>357505.04</v>
      </c>
      <c r="D9" s="45"/>
    </row>
    <row r="10" spans="1:5" ht="15.75" x14ac:dyDescent="0.25">
      <c r="A10" s="1"/>
      <c r="B10" s="86"/>
      <c r="C10" s="86"/>
      <c r="D10" s="48"/>
    </row>
    <row r="11" spans="1:5" ht="15.75" x14ac:dyDescent="0.25">
      <c r="A11" s="50" t="s">
        <v>85</v>
      </c>
      <c r="B11" s="51" t="s">
        <v>48</v>
      </c>
      <c r="C11" s="47">
        <f>'1 кв.'!E40+'2 кв.'!E40+'3 кв.'!E41+'4 кв.'!E40</f>
        <v>8098.0300000000007</v>
      </c>
      <c r="D11" s="48"/>
    </row>
    <row r="12" spans="1:5" ht="15.75" x14ac:dyDescent="0.25">
      <c r="A12" s="1"/>
      <c r="B12" s="51" t="s">
        <v>86</v>
      </c>
      <c r="C12" s="47">
        <f>C40*126.7</f>
        <v>4111.4150000000009</v>
      </c>
      <c r="D12" s="48"/>
      <c r="E12" s="52"/>
    </row>
    <row r="13" spans="1:5" ht="15.75" x14ac:dyDescent="0.25">
      <c r="B13" s="53" t="s">
        <v>4</v>
      </c>
      <c r="C13" s="47">
        <f>'1 кв.'!E28+'2 кв.'!E28+'3 кв.'!E28+'4 кв.'!E28</f>
        <v>32287.008000000002</v>
      </c>
      <c r="D13" s="48"/>
    </row>
    <row r="14" spans="1:5" ht="15.75" x14ac:dyDescent="0.25">
      <c r="A14" s="50"/>
      <c r="B14" s="53" t="s">
        <v>24</v>
      </c>
      <c r="C14" s="47">
        <f>'1 кв.'!E29+'2 кв.'!E29+'3 кв.'!E29+'4 кв.'!E29</f>
        <v>45182.123999999996</v>
      </c>
      <c r="D14" s="48"/>
    </row>
    <row r="15" spans="1:5" ht="15.75" x14ac:dyDescent="0.25">
      <c r="A15" s="50"/>
      <c r="B15" s="53" t="s">
        <v>30</v>
      </c>
      <c r="C15" s="47">
        <f>'1 кв.'!E30+'2 кв.'!E30+'3 кв.'!E30+'4 кв.'!E30</f>
        <v>40161.887999999992</v>
      </c>
      <c r="D15" s="48"/>
    </row>
    <row r="16" spans="1:5" ht="15.75" x14ac:dyDescent="0.25">
      <c r="A16" s="50"/>
      <c r="B16" s="53" t="s">
        <v>31</v>
      </c>
      <c r="C16" s="47">
        <f>'1 кв.'!E31+'2 кв.'!E31+'3 кв.'!E31+'4 кв.'!E31</f>
        <v>30269.07</v>
      </c>
      <c r="D16" s="48"/>
    </row>
    <row r="17" spans="1:5" ht="15.75" x14ac:dyDescent="0.25">
      <c r="A17" s="50"/>
      <c r="B17" s="53" t="s">
        <v>32</v>
      </c>
      <c r="C17" s="47">
        <f>'1 кв.'!E32+'2 кв.'!E32+'3 кв.'!E32+'4 кв.'!E32</f>
        <v>12009.191999999999</v>
      </c>
      <c r="D17" s="48"/>
    </row>
    <row r="18" spans="1:5" ht="15.75" x14ac:dyDescent="0.25">
      <c r="A18" s="50"/>
      <c r="B18" s="53" t="s">
        <v>34</v>
      </c>
      <c r="C18" s="47">
        <f>'1 кв.'!E33+'2 кв.'!E33+'3 кв.'!E33+'4 кв.'!E33</f>
        <v>2953.08</v>
      </c>
      <c r="D18" s="48"/>
    </row>
    <row r="19" spans="1:5" ht="15.75" x14ac:dyDescent="0.25">
      <c r="A19" s="50"/>
      <c r="B19" s="53" t="s">
        <v>87</v>
      </c>
      <c r="C19" s="47">
        <f>'1 кв.'!E34+'2 кв.'!E34+'3 кв.'!E34+'4 кв.'!E34</f>
        <v>6988.9560000000001</v>
      </c>
      <c r="D19" s="48"/>
    </row>
    <row r="20" spans="1:5" ht="15.75" x14ac:dyDescent="0.25">
      <c r="A20" s="50"/>
      <c r="B20" s="53" t="s">
        <v>88</v>
      </c>
      <c r="C20" s="47">
        <f>'1 кв.'!E35+'2 кв.'!E35+'3 кв.'!E35+'4 кв.'!E35</f>
        <v>787.48799999999994</v>
      </c>
      <c r="D20" s="48"/>
    </row>
    <row r="21" spans="1:5" ht="15.75" x14ac:dyDescent="0.25">
      <c r="A21" s="50"/>
      <c r="B21" s="53" t="s">
        <v>89</v>
      </c>
      <c r="C21" s="47">
        <f>'1 кв.'!E36+'2 кв.'!E36+'3 кв.'!E36+'4 кв.'!E36</f>
        <v>7770</v>
      </c>
      <c r="D21" s="48"/>
    </row>
    <row r="22" spans="1:5" ht="15.75" x14ac:dyDescent="0.25">
      <c r="A22" s="50"/>
      <c r="B22" s="53" t="s">
        <v>36</v>
      </c>
      <c r="C22" s="47">
        <f>'1 кв.'!E37+'2 кв.'!E37+'3 кв.'!E37+'4 кв.'!E37</f>
        <v>1257.48</v>
      </c>
      <c r="D22" s="48"/>
    </row>
    <row r="23" spans="1:5" ht="15.75" x14ac:dyDescent="0.25">
      <c r="A23" s="50"/>
      <c r="B23" s="53" t="s">
        <v>78</v>
      </c>
      <c r="C23" s="47">
        <f>'3 кв.'!E40</f>
        <v>29030</v>
      </c>
      <c r="D23" s="48"/>
    </row>
    <row r="24" spans="1:5" ht="15.75" x14ac:dyDescent="0.25">
      <c r="A24" s="50"/>
      <c r="B24" s="53" t="s">
        <v>28</v>
      </c>
      <c r="C24" s="47">
        <f>'1 кв.'!E38+'2 кв.'!E38+'3 кв.'!E38+'4 кв.'!E38</f>
        <v>43853.237999999998</v>
      </c>
      <c r="D24" s="48"/>
    </row>
    <row r="25" spans="1:5" ht="15.75" x14ac:dyDescent="0.25">
      <c r="A25" s="50"/>
      <c r="B25" s="53" t="s">
        <v>38</v>
      </c>
      <c r="C25" s="47">
        <f>'1 кв.'!E39+'2 кв.'!E39+'3 кв.'!E39+'4 кв.'!E39</f>
        <v>56108.520000000004</v>
      </c>
      <c r="D25" s="48"/>
    </row>
    <row r="26" spans="1:5" ht="15.75" x14ac:dyDescent="0.25">
      <c r="A26" s="50"/>
      <c r="B26" s="53" t="s">
        <v>105</v>
      </c>
      <c r="C26" s="47">
        <f>'1 кв.'!E41</f>
        <v>31543.91</v>
      </c>
      <c r="D26" s="48"/>
    </row>
    <row r="27" spans="1:5" ht="15.75" x14ac:dyDescent="0.25">
      <c r="A27" s="1"/>
      <c r="B27" s="46" t="s">
        <v>90</v>
      </c>
      <c r="C27" s="44">
        <f>SUM(C11:C26)</f>
        <v>352411.39899999998</v>
      </c>
      <c r="D27" s="48"/>
      <c r="E27" s="52">
        <f>'1 кв.'!E42+'2 кв.'!E46+'3 кв.'!E44+'4 кв.'!E45</f>
        <v>352411.39900000003</v>
      </c>
    </row>
    <row r="28" spans="1:5" ht="15.75" x14ac:dyDescent="0.25">
      <c r="A28" s="1"/>
      <c r="B28" s="54" t="s">
        <v>91</v>
      </c>
      <c r="C28" s="44">
        <f>C6+C9-C27</f>
        <v>53585.951000000001</v>
      </c>
      <c r="D28" s="48"/>
    </row>
    <row r="29" spans="1:5" s="57" customFormat="1" ht="30" x14ac:dyDescent="0.25">
      <c r="A29" s="12"/>
      <c r="B29" s="55" t="s">
        <v>92</v>
      </c>
      <c r="C29" s="3" t="s">
        <v>93</v>
      </c>
      <c r="D29" s="56"/>
    </row>
    <row r="30" spans="1:5" s="57" customFormat="1" ht="15.75" x14ac:dyDescent="0.25">
      <c r="A30" s="58" t="s">
        <v>56</v>
      </c>
      <c r="B30" s="66" t="s">
        <v>55</v>
      </c>
      <c r="C30" s="59"/>
      <c r="D30" s="56"/>
    </row>
    <row r="31" spans="1:5" ht="15.75" x14ac:dyDescent="0.25">
      <c r="A31" s="58" t="s">
        <v>66</v>
      </c>
      <c r="B31" s="28" t="s">
        <v>63</v>
      </c>
      <c r="C31" s="59">
        <v>3.3</v>
      </c>
      <c r="D31" s="48"/>
      <c r="E31" s="82"/>
    </row>
    <row r="32" spans="1:5" ht="15.75" x14ac:dyDescent="0.25">
      <c r="A32" s="12"/>
      <c r="B32" s="28" t="s">
        <v>64</v>
      </c>
      <c r="C32" s="3">
        <v>0.35</v>
      </c>
      <c r="D32" s="48"/>
      <c r="E32" s="82"/>
    </row>
    <row r="33" spans="1:5" ht="15.75" x14ac:dyDescent="0.25">
      <c r="A33" s="12"/>
      <c r="B33" s="28" t="s">
        <v>65</v>
      </c>
      <c r="C33" s="3">
        <v>3</v>
      </c>
      <c r="D33" s="48"/>
      <c r="E33" s="82"/>
    </row>
    <row r="34" spans="1:5" ht="15.75" x14ac:dyDescent="0.25">
      <c r="A34" s="12" t="s">
        <v>61</v>
      </c>
      <c r="B34" s="28" t="s">
        <v>60</v>
      </c>
      <c r="C34" s="3">
        <v>1.8</v>
      </c>
      <c r="D34" s="48"/>
      <c r="E34" s="82"/>
    </row>
    <row r="35" spans="1:5" ht="15.75" x14ac:dyDescent="0.25">
      <c r="A35" s="12" t="s">
        <v>77</v>
      </c>
      <c r="B35" s="28" t="s">
        <v>76</v>
      </c>
      <c r="C35" s="3">
        <v>2</v>
      </c>
      <c r="D35" s="48"/>
      <c r="E35" s="82"/>
    </row>
    <row r="36" spans="1:5" ht="15.75" x14ac:dyDescent="0.25">
      <c r="A36" s="12" t="s">
        <v>94</v>
      </c>
      <c r="B36" s="28" t="s">
        <v>99</v>
      </c>
      <c r="C36" s="3">
        <v>5</v>
      </c>
      <c r="D36" s="48"/>
      <c r="E36" s="82"/>
    </row>
    <row r="37" spans="1:5" ht="15.75" x14ac:dyDescent="0.25">
      <c r="A37" s="12"/>
      <c r="B37" s="28" t="s">
        <v>100</v>
      </c>
      <c r="C37" s="3">
        <v>2</v>
      </c>
      <c r="D37" s="48"/>
      <c r="E37" s="82"/>
    </row>
    <row r="38" spans="1:5" ht="15.75" x14ac:dyDescent="0.25">
      <c r="A38" s="12" t="s">
        <v>95</v>
      </c>
      <c r="B38" s="28" t="s">
        <v>101</v>
      </c>
      <c r="C38" s="3">
        <v>15</v>
      </c>
      <c r="D38" s="48"/>
      <c r="E38" s="82"/>
    </row>
    <row r="39" spans="1:5" ht="15.75" x14ac:dyDescent="0.25">
      <c r="A39" s="3"/>
      <c r="B39" s="10"/>
      <c r="C39" s="60"/>
      <c r="D39" s="48"/>
    </row>
    <row r="40" spans="1:5" s="65" customFormat="1" ht="15.75" x14ac:dyDescent="0.25">
      <c r="A40" s="61"/>
      <c r="B40" s="62" t="s">
        <v>96</v>
      </c>
      <c r="C40" s="63">
        <f>SUM(C31:C39)</f>
        <v>32.450000000000003</v>
      </c>
      <c r="D40" s="64"/>
    </row>
    <row r="41" spans="1:5" ht="15.75" x14ac:dyDescent="0.25">
      <c r="A41" s="1"/>
      <c r="B41" s="46"/>
      <c r="C41" s="46"/>
      <c r="D41" s="48"/>
    </row>
    <row r="42" spans="1:5" ht="15.75" x14ac:dyDescent="0.25">
      <c r="A42" s="46" t="s">
        <v>97</v>
      </c>
      <c r="C42" s="46"/>
      <c r="D42" s="48"/>
    </row>
    <row r="43" spans="1:5" ht="15.75" x14ac:dyDescent="0.25">
      <c r="A43" s="1"/>
      <c r="B43" s="46"/>
      <c r="C43" s="46"/>
      <c r="D43" s="48"/>
    </row>
    <row r="44" spans="1:5" ht="15.75" x14ac:dyDescent="0.25">
      <c r="A44" s="1"/>
      <c r="B44" s="46"/>
      <c r="C44" s="46"/>
      <c r="D44" s="48"/>
    </row>
    <row r="45" spans="1:5" ht="15.75" x14ac:dyDescent="0.25">
      <c r="A45" s="1"/>
      <c r="B45" s="46"/>
      <c r="C45" s="46"/>
      <c r="D45" s="48"/>
    </row>
    <row r="46" spans="1:5" ht="15.75" x14ac:dyDescent="0.25">
      <c r="A46" s="1"/>
      <c r="B46" s="46"/>
      <c r="C46" s="46"/>
      <c r="D46" s="48"/>
    </row>
    <row r="47" spans="1:5" ht="15.75" x14ac:dyDescent="0.25">
      <c r="A47" s="1"/>
      <c r="B47" s="46"/>
      <c r="C47" s="46"/>
      <c r="D47" s="48"/>
    </row>
    <row r="48" spans="1:5" ht="15.75" x14ac:dyDescent="0.25">
      <c r="A48" s="1"/>
      <c r="B48" s="46"/>
      <c r="C48" s="46"/>
      <c r="D48" s="48"/>
    </row>
    <row r="49" spans="1:4" ht="15.75" x14ac:dyDescent="0.25">
      <c r="A49" s="1"/>
      <c r="B49" s="46"/>
      <c r="C49" s="46"/>
      <c r="D49" s="48"/>
    </row>
    <row r="50" spans="1:4" ht="15.75" x14ac:dyDescent="0.25">
      <c r="A50" s="1"/>
      <c r="B50" s="46"/>
      <c r="C50" s="46"/>
      <c r="D50" s="48"/>
    </row>
    <row r="51" spans="1:4" ht="15.75" x14ac:dyDescent="0.25">
      <c r="A51" s="1"/>
      <c r="B51" s="46"/>
      <c r="C51" s="46"/>
      <c r="D51" s="48"/>
    </row>
    <row r="52" spans="1:4" ht="15.75" x14ac:dyDescent="0.25">
      <c r="A52" s="1"/>
      <c r="B52" s="46"/>
      <c r="C52" s="46"/>
      <c r="D52" s="48"/>
    </row>
    <row r="53" spans="1:4" ht="15.75" x14ac:dyDescent="0.25">
      <c r="A53" s="1"/>
      <c r="B53" s="46"/>
      <c r="C53" s="46"/>
      <c r="D53" s="48"/>
    </row>
    <row r="54" spans="1:4" ht="15.75" x14ac:dyDescent="0.25">
      <c r="A54" s="1"/>
      <c r="B54" s="46"/>
      <c r="C54" s="46"/>
      <c r="D54" s="48"/>
    </row>
  </sheetData>
  <mergeCells count="7">
    <mergeCell ref="E31:E38"/>
    <mergeCell ref="A1:C1"/>
    <mergeCell ref="A2:C2"/>
    <mergeCell ref="A3:C3"/>
    <mergeCell ref="A4:C4"/>
    <mergeCell ref="A5:C5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2017-01-31T10:39:44Z</dcterms:modified>
</cp:coreProperties>
</file>