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3" r:id="rId2"/>
    <sheet name="3 кв." sheetId="2" r:id="rId3"/>
    <sheet name="4 кв." sheetId="4" r:id="rId4"/>
    <sheet name="годовой отчет" sheetId="5" r:id="rId5"/>
  </sheet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кв.'!$A$1:$E$66</definedName>
    <definedName name="_xlnm.Print_Area" localSheetId="2">'3 кв.'!$A$1:$E$70</definedName>
    <definedName name="_xlnm.Print_Area" localSheetId="3">'4 кв.'!$A$1:$E$63</definedName>
    <definedName name="_xlnm.Print_Area" localSheetId="4">'годовой отчет'!$A$1:$C$48</definedName>
  </definedNames>
  <calcPr calcId="145621"/>
</workbook>
</file>

<file path=xl/calcChain.xml><?xml version="1.0" encoding="utf-8"?>
<calcChain xmlns="http://schemas.openxmlformats.org/spreadsheetml/2006/main">
  <c r="E43" i="4" l="1"/>
  <c r="E31" i="5" l="1"/>
  <c r="C23" i="5"/>
  <c r="C24" i="5"/>
  <c r="C14" i="5"/>
  <c r="C15" i="5"/>
  <c r="C16" i="5"/>
  <c r="C17" i="5"/>
  <c r="C18" i="5"/>
  <c r="C19" i="5"/>
  <c r="C20" i="5"/>
  <c r="C21" i="5"/>
  <c r="C22" i="5"/>
  <c r="C13" i="5"/>
  <c r="C11" i="5"/>
  <c r="E28" i="5"/>
  <c r="C12" i="5" s="1"/>
  <c r="C46" i="5"/>
  <c r="C8" i="5"/>
  <c r="C9" i="5" s="1"/>
  <c r="C7" i="5"/>
  <c r="C6" i="5"/>
  <c r="B63" i="4"/>
  <c r="G44" i="4"/>
  <c r="E41" i="4"/>
  <c r="E39" i="4"/>
  <c r="E38" i="4"/>
  <c r="E35" i="4"/>
  <c r="E34" i="4"/>
  <c r="E33" i="4"/>
  <c r="E32" i="4"/>
  <c r="E31" i="4"/>
  <c r="E30" i="4"/>
  <c r="E29" i="4"/>
  <c r="E28" i="4"/>
  <c r="E25" i="5" l="1"/>
  <c r="C25" i="5"/>
  <c r="C26" i="5"/>
  <c r="E50" i="2"/>
  <c r="B70" i="2" s="1"/>
  <c r="B66" i="3" l="1"/>
  <c r="E46" i="2"/>
  <c r="E48" i="2"/>
  <c r="E42" i="2"/>
  <c r="E43" i="2"/>
  <c r="E44" i="2"/>
  <c r="E45" i="2"/>
  <c r="E47" i="2"/>
  <c r="E41" i="2"/>
  <c r="G51" i="2"/>
  <c r="E28" i="2"/>
  <c r="E46" i="3" l="1"/>
  <c r="E42" i="3"/>
  <c r="E43" i="3"/>
  <c r="E44" i="3"/>
  <c r="E41" i="3"/>
  <c r="E39" i="3"/>
  <c r="E38" i="3"/>
  <c r="E35" i="3"/>
  <c r="E34" i="3"/>
  <c r="E33" i="3"/>
  <c r="E32" i="3"/>
  <c r="E31" i="3"/>
  <c r="E30" i="3"/>
  <c r="E29" i="3"/>
  <c r="E28" i="3"/>
  <c r="E46" i="1" l="1"/>
  <c r="E39" i="2" l="1"/>
  <c r="E38" i="2"/>
  <c r="E35" i="2"/>
  <c r="E34" i="2"/>
  <c r="E33" i="2"/>
  <c r="E32" i="2"/>
  <c r="E31" i="2"/>
  <c r="E30" i="2"/>
  <c r="E29" i="2"/>
  <c r="E41" i="1"/>
  <c r="E44" i="1" l="1"/>
  <c r="E43" i="1"/>
  <c r="E42" i="1"/>
  <c r="E39" i="1" l="1"/>
  <c r="E38" i="1"/>
  <c r="E34" i="1"/>
  <c r="E33" i="1"/>
  <c r="E32" i="1" l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<sst xmlns="http://schemas.openxmlformats.org/spreadsheetml/2006/main" count="422" uniqueCount="118">
  <si>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</si>
  <si>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</si>
  <si>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</si>
  <si>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</si>
  <si>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</si>
  <si>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</si>
  <si>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</si>
  <si>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</si>
  <si>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</si>
  <si>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</si>
  <si>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</si>
  <si>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</si>
  <si>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</si>
  <si>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</si>
  <si>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</si>
  <si>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</si>
  <si>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</si>
  <si>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</si>
  <si>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</si>
  <si>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</si>
  <si>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</si>
  <si>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</si>
  <si>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</si>
  <si>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</si>
  <si>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</si>
  <si>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</si>
  <si>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</si>
  <si>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</si>
  <si>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</si>
  <si>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</si>
  <si>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</si>
  <si>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</si>
  <si>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</si>
  <si>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</si>
  <si>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</si>
  <si>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</si>
  <si>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</si>
  <si>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</si>
  <si>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</si>
  <si>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</si>
  <si>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</si>
  <si>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</si>
  <si>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</si>
  <si>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</si>
  <si>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15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</si>
  <si>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Леонтьева Владимира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</si>
  <si>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</si>
  <si>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</si>
  <si>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</si>
  <si>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</si>
  <si>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Восстановление освещения в подвале (кв.27)</t>
  </si>
  <si>
    <t>Покраска труб отопления в подвале (кв.27)</t>
  </si>
  <si>
    <t>Ремонт почтовых ящиков (кв.45)</t>
  </si>
  <si>
    <t>Ремонт МАФ</t>
  </si>
  <si>
    <t>январь</t>
  </si>
  <si>
    <t>февраль</t>
  </si>
  <si>
    <t>март</t>
  </si>
  <si>
    <t>Стоимость материалов</t>
  </si>
  <si>
    <t>1 квартал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</si>
  <si>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</si>
  <si>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</si>
  <si>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Леонтьева В.Н.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</si>
  <si>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две тысячи сто сорок четыре( прописью) рубля 79 копеек.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</si>
  <si>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</si>
  <si>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</si>
  <si>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</si>
  <si>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</si>
  <si>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</si>
  <si>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</si>
  <si>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</si>
  <si>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3 квартал</t>
  </si>
  <si>
    <t>"30" 09  2016 г.</t>
  </si>
  <si>
    <t>2 квартал</t>
  </si>
  <si>
    <t>Ремонт выхода на чердак, укрепление рамы в подъезде (кв.57)</t>
  </si>
  <si>
    <t>Покраска бордюров</t>
  </si>
  <si>
    <t>Ремонт качели</t>
  </si>
  <si>
    <t>Сварка урн (кв.66)</t>
  </si>
  <si>
    <t>апрель</t>
  </si>
  <si>
    <t>май</t>
  </si>
  <si>
    <t xml:space="preserve">           2. Всего за период с "01" 07 2016 г. по "30" 09 2016 г. выполнено работ (оказано услуг) на общую сумму сто девяносто восемь тысяч сто одиннадцать (прописью) рублей 23 копейки.</t>
  </si>
  <si>
    <t>Установки заглушки КНС, посыпка хлорки в подвале (кв.68)</t>
  </si>
  <si>
    <t>Снятие изоляции с труб отопления. Погруза, выгрузка труб в подвал</t>
  </si>
  <si>
    <t>Изоляция труб отопления  (кв.27)</t>
  </si>
  <si>
    <t>Ремонт качели на детской площадке (кв.27)</t>
  </si>
  <si>
    <t>июль</t>
  </si>
  <si>
    <t>август</t>
  </si>
  <si>
    <t>сентябрь</t>
  </si>
  <si>
    <t>Изоляция труб отопления 100м  (кв.27)</t>
  </si>
  <si>
    <t>Замена кранов на отоплении  2шт.(кв.16)</t>
  </si>
  <si>
    <t xml:space="preserve">Ремонт системы отопления в подвале Д76 -96м, краны 30 шт.,  (кв.27)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</si>
  <si>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четыре тысячи восемьсот семьдесят три (прописью) рубля 39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</si>
  <si>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</si>
  <si>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</si>
  <si>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</si>
  <si>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</si>
  <si>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</si>
  <si>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</si>
  <si>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</si>
  <si>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</si>
  <si>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</si>
  <si>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</si>
  <si>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</si>
  <si>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</si>
  <si>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</si>
  <si>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</si>
  <si>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</si>
  <si>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</si>
  <si>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Линейная, д. 15</t>
  </si>
  <si>
    <t>"31" 12  2016 г.</t>
  </si>
  <si>
    <t>4 квартал</t>
  </si>
  <si>
    <t>Уборка подвала (кв.15,27)</t>
  </si>
  <si>
    <t>декабрь</t>
  </si>
  <si>
    <t>ремонт выхода на чердак, укрепление рамы в подъезде (кв.57)</t>
  </si>
  <si>
    <t>покраска бордюров</t>
  </si>
  <si>
    <t>ремонт качели</t>
  </si>
  <si>
    <t xml:space="preserve">Ремонт системы отопления в подвале (кв.27) </t>
  </si>
  <si>
    <t>Замена кранов на отоплении (кв.16)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</si>
  <si>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12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девять тысяч пятьсот пятьдесят пять рублей 34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</si>
</sst>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2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2" borderId="6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164" fontId="8" fillId="0" borderId="0" xfId="1" applyNumberFormat="1" applyFont="1"/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7" fillId="0" borderId="0" xfId="0" applyFont="1"/>
    <xf numFmtId="0" fontId="12" fillId="2" borderId="4" xfId="0" applyFont="1" applyFill="1" applyBorder="1" applyAlignment="1"/>
    <xf numFmtId="0" fontId="12" fillId="0" borderId="4" xfId="0" applyFont="1" applyBorder="1" applyAlignment="1"/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 applyAlignment="1"/>
    <xf numFmtId="0" fontId="12" fillId="0" borderId="0" xfId="0" applyFont="1"/>
    <xf numFmtId="0" fontId="12" fillId="0" borderId="4" xfId="0" applyFont="1" applyBorder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0" zoomScaleNormal="100" zoomScaleSheetLayoutView="100" workbookViewId="0">
      <selection activeCell="E41" sqref="E41: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5" t="s">
        <v>12</v>
      </c>
      <c r="B1" s="85"/>
      <c r="C1" s="85"/>
      <c r="D1" s="85"/>
      <c r="E1" s="85"/>
    </row>
    <row r="2" spans="1:5" ht="32.25" customHeight="1" x14ac:dyDescent="0.25">
      <c r="A2" s="83" t="s">
        <v>13</v>
      </c>
      <c r="B2" s="84"/>
      <c r="C2" s="84"/>
      <c r="D2" s="84"/>
      <c r="E2" s="8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87" t="s">
        <v>15</v>
      </c>
      <c r="E4" s="8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44</v>
      </c>
      <c r="B7" s="86"/>
      <c r="C7" s="86"/>
      <c r="D7" s="86"/>
      <c r="E7" s="86"/>
    </row>
    <row r="8" spans="1:5" x14ac:dyDescent="0.25">
      <c r="A8" s="82" t="s">
        <v>1</v>
      </c>
      <c r="B8" s="82"/>
      <c r="C8" s="82"/>
      <c r="D8" s="82"/>
      <c r="E8" s="82"/>
    </row>
    <row r="9" spans="1:5" ht="7.5" customHeight="1" x14ac:dyDescent="0.25">
      <c r="A9" s="79"/>
      <c r="B9" s="79"/>
      <c r="C9" s="79"/>
      <c r="D9" s="79"/>
      <c r="E9" s="79"/>
    </row>
    <row r="10" spans="1:5" x14ac:dyDescent="0.25">
      <c r="A10" s="74" t="s">
        <v>45</v>
      </c>
      <c r="B10" s="74"/>
      <c r="C10" s="74"/>
      <c r="D10" s="74"/>
      <c r="E10" s="74"/>
    </row>
    <row r="11" spans="1:5" ht="22.5" customHeight="1" x14ac:dyDescent="0.25">
      <c r="A11" s="80" t="s">
        <v>16</v>
      </c>
      <c r="B11" s="81"/>
      <c r="C11" s="81"/>
      <c r="D11" s="81"/>
      <c r="E11" s="81"/>
    </row>
    <row r="12" spans="1:5" ht="9" customHeight="1" x14ac:dyDescent="0.25">
      <c r="A12" s="79"/>
      <c r="B12" s="79"/>
      <c r="C12" s="79"/>
      <c r="D12" s="79"/>
      <c r="E12" s="79"/>
    </row>
    <row r="13" spans="1:5" ht="30.75" customHeight="1" x14ac:dyDescent="0.25">
      <c r="A13" s="74" t="s">
        <v>46</v>
      </c>
      <c r="B13" s="74"/>
      <c r="C13" s="74"/>
      <c r="D13" s="74"/>
      <c r="E13" s="74"/>
    </row>
    <row r="14" spans="1:5" x14ac:dyDescent="0.25">
      <c r="A14" s="82" t="s">
        <v>17</v>
      </c>
      <c r="B14" s="79"/>
      <c r="C14" s="79"/>
      <c r="D14" s="79"/>
      <c r="E14" s="79"/>
    </row>
    <row r="15" spans="1:5" x14ac:dyDescent="0.25">
      <c r="A15" s="79"/>
      <c r="B15" s="79"/>
      <c r="C15" s="79"/>
      <c r="D15" s="79"/>
      <c r="E15" s="79"/>
    </row>
    <row r="16" spans="1:5" x14ac:dyDescent="0.25">
      <c r="A16" s="74" t="s">
        <v>40</v>
      </c>
      <c r="B16" s="74"/>
      <c r="C16" s="74"/>
      <c r="D16" s="74"/>
      <c r="E16" s="74"/>
    </row>
    <row r="17" spans="1:7" ht="11.25" customHeight="1" x14ac:dyDescent="0.25">
      <c r="A17" s="82" t="s">
        <v>2</v>
      </c>
      <c r="B17" s="79"/>
      <c r="C17" s="79"/>
      <c r="D17" s="79"/>
      <c r="E17" s="7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4" t="s">
        <v>41</v>
      </c>
      <c r="B19" s="74"/>
      <c r="C19" s="74"/>
      <c r="D19" s="74"/>
      <c r="E19" s="74"/>
    </row>
    <row r="20" spans="1:7" ht="10.5" customHeight="1" x14ac:dyDescent="0.25">
      <c r="A20" s="82" t="s">
        <v>18</v>
      </c>
      <c r="B20" s="79"/>
      <c r="C20" s="79"/>
      <c r="D20" s="79"/>
      <c r="E20" s="79"/>
    </row>
    <row r="21" spans="1:7" x14ac:dyDescent="0.25">
      <c r="A21" s="79"/>
      <c r="B21" s="79"/>
      <c r="C21" s="79"/>
      <c r="D21" s="79"/>
      <c r="E21" s="79"/>
    </row>
    <row r="22" spans="1:7" ht="30.75" customHeight="1" x14ac:dyDescent="0.25">
      <c r="A22" s="74" t="s">
        <v>19</v>
      </c>
      <c r="B22" s="74"/>
      <c r="C22" s="74"/>
      <c r="D22" s="74"/>
      <c r="E22" s="74"/>
    </row>
    <row r="23" spans="1:7" x14ac:dyDescent="0.25">
      <c r="A23" s="79"/>
      <c r="B23" s="79"/>
      <c r="C23" s="79"/>
      <c r="D23" s="79"/>
      <c r="E23" s="79"/>
    </row>
    <row r="24" spans="1:7" ht="63.75" customHeight="1" x14ac:dyDescent="0.25">
      <c r="A24" s="74" t="s">
        <v>47</v>
      </c>
      <c r="B24" s="74"/>
      <c r="C24" s="74"/>
      <c r="D24" s="74"/>
      <c r="E24" s="74"/>
    </row>
    <row r="25" spans="1:7" ht="33.75" customHeight="1" x14ac:dyDescent="0.25">
      <c r="A25" s="78" t="s">
        <v>48</v>
      </c>
      <c r="B25" s="78"/>
      <c r="C25" s="78"/>
      <c r="D25" s="78"/>
      <c r="E25" s="78"/>
    </row>
    <row r="26" spans="1:7" x14ac:dyDescent="0.25">
      <c r="A26" s="78"/>
      <c r="B26" s="78"/>
      <c r="C26" s="78"/>
      <c r="D26" s="78"/>
      <c r="E26" s="78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25560.857999999993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29645.324999999997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26483.156999999999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19763.55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0.36</v>
      </c>
      <c r="E34" s="11">
        <f>D34*F26*G26</f>
        <v>4743.2519999999995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0.08</v>
      </c>
      <c r="E35" s="11">
        <f>D35*F26*G26</f>
        <v>1054.056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13320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8300.6909999999989</v>
      </c>
    </row>
    <row r="39" spans="1:6" ht="15.75" thickBot="1" x14ac:dyDescent="0.3">
      <c r="A39" s="26" t="s">
        <v>39</v>
      </c>
      <c r="B39" s="27" t="s">
        <v>42</v>
      </c>
      <c r="C39" s="28" t="s">
        <v>5</v>
      </c>
      <c r="D39" s="28">
        <v>3.3</v>
      </c>
      <c r="E39" s="29">
        <f>D39*F26*G26</f>
        <v>43479.81</v>
      </c>
    </row>
    <row r="40" spans="1:6" ht="15.75" thickBot="1" x14ac:dyDescent="0.3">
      <c r="A40" s="26" t="s">
        <v>57</v>
      </c>
      <c r="B40" s="27" t="s">
        <v>58</v>
      </c>
      <c r="C40" s="28"/>
      <c r="D40" s="28"/>
      <c r="E40" s="29">
        <v>839.85</v>
      </c>
    </row>
    <row r="41" spans="1:6" ht="30" x14ac:dyDescent="0.25">
      <c r="A41" s="22" t="s">
        <v>50</v>
      </c>
      <c r="B41" s="23" t="s">
        <v>54</v>
      </c>
      <c r="C41" s="24" t="s">
        <v>59</v>
      </c>
      <c r="D41" s="32">
        <v>10.5</v>
      </c>
      <c r="E41" s="25">
        <f>D41*F41</f>
        <v>1243.4100000000001</v>
      </c>
      <c r="F41" s="2">
        <v>118.42</v>
      </c>
    </row>
    <row r="42" spans="1:6" ht="30" x14ac:dyDescent="0.25">
      <c r="A42" s="20" t="s">
        <v>51</v>
      </c>
      <c r="B42" s="21" t="s">
        <v>54</v>
      </c>
      <c r="C42" s="3" t="s">
        <v>59</v>
      </c>
      <c r="D42" s="33">
        <v>48</v>
      </c>
      <c r="E42" s="11">
        <f>D42*F41</f>
        <v>5684.16</v>
      </c>
    </row>
    <row r="43" spans="1:6" x14ac:dyDescent="0.25">
      <c r="A43" s="20" t="s">
        <v>52</v>
      </c>
      <c r="B43" s="21" t="s">
        <v>55</v>
      </c>
      <c r="C43" s="3" t="s">
        <v>59</v>
      </c>
      <c r="D43" s="21">
        <v>1</v>
      </c>
      <c r="E43" s="11">
        <f>D43*F41</f>
        <v>118.42</v>
      </c>
    </row>
    <row r="44" spans="1:6" x14ac:dyDescent="0.25">
      <c r="A44" s="20" t="s">
        <v>53</v>
      </c>
      <c r="B44" s="21" t="s">
        <v>56</v>
      </c>
      <c r="C44" s="3" t="s">
        <v>59</v>
      </c>
      <c r="D44" s="21">
        <v>16</v>
      </c>
      <c r="E44" s="11">
        <f>D44*F41</f>
        <v>1894.72</v>
      </c>
    </row>
    <row r="45" spans="1:6" x14ac:dyDescent="0.25">
      <c r="A45" s="30"/>
      <c r="B45" s="31"/>
      <c r="C45" s="24"/>
      <c r="D45" s="24"/>
      <c r="E45" s="25"/>
    </row>
    <row r="46" spans="1:6" s="19" customFormat="1" ht="14.25" x14ac:dyDescent="0.2">
      <c r="A46" s="15" t="s">
        <v>49</v>
      </c>
      <c r="B46" s="16"/>
      <c r="C46" s="17"/>
      <c r="D46" s="17"/>
      <c r="E46" s="18">
        <f>SUM(E28:E45)</f>
        <v>192144.791</v>
      </c>
    </row>
    <row r="48" spans="1:6" ht="42.75" customHeight="1" x14ac:dyDescent="0.25">
      <c r="A48" s="74" t="s">
        <v>62</v>
      </c>
      <c r="B48" s="74"/>
      <c r="C48" s="74"/>
      <c r="D48" s="74"/>
      <c r="E48" s="74"/>
    </row>
    <row r="49" spans="1:5" ht="30" customHeight="1" x14ac:dyDescent="0.25">
      <c r="A49" s="74" t="s">
        <v>23</v>
      </c>
      <c r="B49" s="74"/>
      <c r="C49" s="74"/>
      <c r="D49" s="74"/>
      <c r="E49" s="74"/>
    </row>
    <row r="50" spans="1:5" x14ac:dyDescent="0.25">
      <c r="A50" s="74" t="s">
        <v>22</v>
      </c>
      <c r="B50" s="74"/>
      <c r="C50" s="74"/>
      <c r="D50" s="74"/>
      <c r="E50" s="74"/>
    </row>
    <row r="51" spans="1:5" ht="31.5" customHeight="1" x14ac:dyDescent="0.25">
      <c r="A51" s="74" t="s">
        <v>63</v>
      </c>
      <c r="B51" s="74"/>
      <c r="C51" s="74"/>
      <c r="D51" s="74"/>
      <c r="E51" s="74"/>
    </row>
    <row r="52" spans="1:5" x14ac:dyDescent="0.25">
      <c r="A52" s="74" t="s">
        <v>20</v>
      </c>
      <c r="B52" s="74"/>
      <c r="C52" s="74"/>
      <c r="D52" s="74"/>
      <c r="E52" s="74"/>
    </row>
    <row r="53" spans="1:5" x14ac:dyDescent="0.25">
      <c r="A53" s="75" t="s">
        <v>6</v>
      </c>
      <c r="B53" s="75"/>
      <c r="C53" s="75"/>
      <c r="D53" s="75"/>
      <c r="E53" s="75"/>
    </row>
    <row r="54" spans="1:5" x14ac:dyDescent="0.25">
      <c r="A54" s="74" t="s">
        <v>20</v>
      </c>
      <c r="B54" s="74"/>
      <c r="C54" s="74"/>
      <c r="D54" s="74"/>
      <c r="E54" s="74"/>
    </row>
    <row r="55" spans="1:5" ht="15" customHeight="1" x14ac:dyDescent="0.25">
      <c r="A55" s="76" t="s">
        <v>60</v>
      </c>
      <c r="B55" s="76"/>
      <c r="C55" s="76"/>
      <c r="D55" s="76"/>
      <c r="E55" s="8"/>
    </row>
    <row r="56" spans="1:5" ht="11.25" customHeight="1" x14ac:dyDescent="0.25">
      <c r="B56" s="73" t="s">
        <v>21</v>
      </c>
      <c r="C56" s="73"/>
      <c r="D56" s="73"/>
      <c r="E56" s="9" t="s">
        <v>7</v>
      </c>
    </row>
    <row r="57" spans="1:5" x14ac:dyDescent="0.25">
      <c r="A57" s="6"/>
      <c r="B57" s="6"/>
      <c r="C57" s="6"/>
      <c r="D57" s="6"/>
      <c r="E57" s="6"/>
    </row>
    <row r="58" spans="1:5" ht="15" customHeight="1" x14ac:dyDescent="0.25">
      <c r="A58" s="77" t="s">
        <v>61</v>
      </c>
      <c r="B58" s="77"/>
      <c r="C58" s="77"/>
      <c r="D58" s="77"/>
      <c r="E58" s="8"/>
    </row>
    <row r="59" spans="1:5" ht="11.25" customHeight="1" x14ac:dyDescent="0.25">
      <c r="B59" s="73" t="s">
        <v>21</v>
      </c>
      <c r="C59" s="73"/>
      <c r="D59" s="73"/>
      <c r="E59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8:E48"/>
    <mergeCell ref="A49:E49"/>
    <mergeCell ref="B56:D56"/>
    <mergeCell ref="B59:D59"/>
    <mergeCell ref="A50:E50"/>
    <mergeCell ref="A51:E51"/>
    <mergeCell ref="A52:E52"/>
    <mergeCell ref="A53:E53"/>
    <mergeCell ref="A54:E54"/>
    <mergeCell ref="A55:D55"/>
    <mergeCell ref="A58:D5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3" zoomScaleNormal="100" zoomScaleSheetLayoutView="100" workbookViewId="0">
      <selection activeCell="A72" sqref="A7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85" t="s">
        <v>12</v>
      </c>
      <c r="B1" s="85"/>
      <c r="C1" s="85"/>
      <c r="D1" s="85"/>
      <c r="E1" s="85"/>
    </row>
    <row r="2" spans="1:5" ht="15.75" x14ac:dyDescent="0.25">
      <c r="A2" s="83" t="s">
        <v>13</v>
      </c>
      <c r="B2" s="84"/>
      <c r="C2" s="84"/>
      <c r="D2" s="84"/>
      <c r="E2" s="84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7" t="s">
        <v>71</v>
      </c>
      <c r="E4" s="87"/>
    </row>
    <row r="5" spans="1:5" x14ac:dyDescent="0.25">
      <c r="A5" s="42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44</v>
      </c>
      <c r="B7" s="86"/>
      <c r="C7" s="86"/>
      <c r="D7" s="86"/>
      <c r="E7" s="86"/>
    </row>
    <row r="8" spans="1:5" x14ac:dyDescent="0.25">
      <c r="A8" s="82" t="s">
        <v>1</v>
      </c>
      <c r="B8" s="82"/>
      <c r="C8" s="82"/>
      <c r="D8" s="82"/>
      <c r="E8" s="82"/>
    </row>
    <row r="9" spans="1:5" x14ac:dyDescent="0.25">
      <c r="A9" s="79"/>
      <c r="B9" s="79"/>
      <c r="C9" s="79"/>
      <c r="D9" s="79"/>
      <c r="E9" s="79"/>
    </row>
    <row r="10" spans="1:5" x14ac:dyDescent="0.25">
      <c r="A10" s="74" t="s">
        <v>45</v>
      </c>
      <c r="B10" s="74"/>
      <c r="C10" s="74"/>
      <c r="D10" s="74"/>
      <c r="E10" s="74"/>
    </row>
    <row r="11" spans="1:5" ht="31.5" customHeight="1" x14ac:dyDescent="0.25">
      <c r="A11" s="80" t="s">
        <v>16</v>
      </c>
      <c r="B11" s="81"/>
      <c r="C11" s="81"/>
      <c r="D11" s="81"/>
      <c r="E11" s="81"/>
    </row>
    <row r="12" spans="1:5" x14ac:dyDescent="0.25">
      <c r="A12" s="79"/>
      <c r="B12" s="79"/>
      <c r="C12" s="79"/>
      <c r="D12" s="79"/>
      <c r="E12" s="79"/>
    </row>
    <row r="13" spans="1:5" ht="30.75" customHeight="1" x14ac:dyDescent="0.25">
      <c r="A13" s="74" t="s">
        <v>46</v>
      </c>
      <c r="B13" s="74"/>
      <c r="C13" s="74"/>
      <c r="D13" s="74"/>
      <c r="E13" s="74"/>
    </row>
    <row r="14" spans="1:5" x14ac:dyDescent="0.25">
      <c r="A14" s="82" t="s">
        <v>17</v>
      </c>
      <c r="B14" s="79"/>
      <c r="C14" s="79"/>
      <c r="D14" s="79"/>
      <c r="E14" s="79"/>
    </row>
    <row r="15" spans="1:5" x14ac:dyDescent="0.25">
      <c r="A15" s="79"/>
      <c r="B15" s="79"/>
      <c r="C15" s="79"/>
      <c r="D15" s="79"/>
      <c r="E15" s="79"/>
    </row>
    <row r="16" spans="1:5" x14ac:dyDescent="0.25">
      <c r="A16" s="74" t="s">
        <v>40</v>
      </c>
      <c r="B16" s="74"/>
      <c r="C16" s="74"/>
      <c r="D16" s="74"/>
      <c r="E16" s="74"/>
    </row>
    <row r="17" spans="1:7" x14ac:dyDescent="0.25">
      <c r="A17" s="82" t="s">
        <v>2</v>
      </c>
      <c r="B17" s="79"/>
      <c r="C17" s="79"/>
      <c r="D17" s="79"/>
      <c r="E17" s="79"/>
    </row>
    <row r="18" spans="1:7" x14ac:dyDescent="0.25">
      <c r="A18" s="43"/>
      <c r="B18" s="42"/>
      <c r="C18" s="42"/>
      <c r="D18" s="42"/>
      <c r="E18" s="42"/>
    </row>
    <row r="19" spans="1:7" x14ac:dyDescent="0.25">
      <c r="A19" s="74" t="s">
        <v>41</v>
      </c>
      <c r="B19" s="74"/>
      <c r="C19" s="74"/>
      <c r="D19" s="74"/>
      <c r="E19" s="74"/>
    </row>
    <row r="20" spans="1:7" x14ac:dyDescent="0.25">
      <c r="A20" s="82" t="s">
        <v>18</v>
      </c>
      <c r="B20" s="79"/>
      <c r="C20" s="79"/>
      <c r="D20" s="79"/>
      <c r="E20" s="79"/>
    </row>
    <row r="21" spans="1:7" x14ac:dyDescent="0.25">
      <c r="A21" s="79"/>
      <c r="B21" s="79"/>
      <c r="C21" s="79"/>
      <c r="D21" s="79"/>
      <c r="E21" s="79"/>
    </row>
    <row r="22" spans="1:7" x14ac:dyDescent="0.25">
      <c r="A22" s="74" t="s">
        <v>19</v>
      </c>
      <c r="B22" s="74"/>
      <c r="C22" s="74"/>
      <c r="D22" s="74"/>
      <c r="E22" s="74"/>
    </row>
    <row r="23" spans="1:7" x14ac:dyDescent="0.25">
      <c r="A23" s="79"/>
      <c r="B23" s="79"/>
      <c r="C23" s="79"/>
      <c r="D23" s="79"/>
      <c r="E23" s="79"/>
    </row>
    <row r="24" spans="1:7" ht="44.25" customHeight="1" x14ac:dyDescent="0.25">
      <c r="A24" s="74" t="s">
        <v>47</v>
      </c>
      <c r="B24" s="74"/>
      <c r="C24" s="74"/>
      <c r="D24" s="74"/>
      <c r="E24" s="74"/>
    </row>
    <row r="25" spans="1:7" ht="29.25" customHeight="1" x14ac:dyDescent="0.25">
      <c r="A25" s="78" t="s">
        <v>48</v>
      </c>
      <c r="B25" s="78"/>
      <c r="C25" s="78"/>
      <c r="D25" s="78"/>
      <c r="E25" s="78"/>
    </row>
    <row r="26" spans="1:7" x14ac:dyDescent="0.25">
      <c r="A26" s="78"/>
      <c r="B26" s="78"/>
      <c r="C26" s="78"/>
      <c r="D26" s="78"/>
      <c r="E26" s="78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20290.578000000001</v>
      </c>
      <c r="G28" s="41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29645.324999999997</v>
      </c>
      <c r="G29" s="41"/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2.0499999999999998</v>
      </c>
      <c r="E30" s="11">
        <f>D30*F26*G26</f>
        <v>27010.184999999998</v>
      </c>
      <c r="G30" s="41"/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1.55</v>
      </c>
      <c r="E31" s="11">
        <f>D31*F26*G26</f>
        <v>20422.334999999999</v>
      </c>
      <c r="G31" s="41"/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  <c r="G32" s="41"/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  <c r="G33" s="41"/>
    </row>
    <row r="34" spans="1:7" ht="60" x14ac:dyDescent="0.25">
      <c r="A34" s="10" t="s">
        <v>28</v>
      </c>
      <c r="B34" s="12" t="s">
        <v>64</v>
      </c>
      <c r="C34" s="3" t="s">
        <v>5</v>
      </c>
      <c r="D34" s="3">
        <v>0.39</v>
      </c>
      <c r="E34" s="11">
        <f>D34*F26*G26</f>
        <v>5138.5229999999992</v>
      </c>
      <c r="G34" s="41"/>
    </row>
    <row r="35" spans="1:7" ht="38.25" x14ac:dyDescent="0.25">
      <c r="A35" s="10" t="s">
        <v>27</v>
      </c>
      <c r="B35" s="12" t="s">
        <v>64</v>
      </c>
      <c r="C35" s="3" t="s">
        <v>5</v>
      </c>
      <c r="D35" s="3">
        <v>0.08</v>
      </c>
      <c r="E35" s="11">
        <f>D35*F26*G26</f>
        <v>1054.056</v>
      </c>
      <c r="G35" s="41"/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0</v>
      </c>
      <c r="G36" s="41"/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0</v>
      </c>
      <c r="G37" s="41"/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36364.931999999993</v>
      </c>
      <c r="G38" s="41"/>
    </row>
    <row r="39" spans="1:7" ht="15.75" thickBot="1" x14ac:dyDescent="0.3">
      <c r="A39" s="26" t="s">
        <v>39</v>
      </c>
      <c r="B39" s="27" t="s">
        <v>42</v>
      </c>
      <c r="C39" s="28" t="s">
        <v>5</v>
      </c>
      <c r="D39" s="28">
        <v>3.2</v>
      </c>
      <c r="E39" s="29">
        <f>D39*F26*G26</f>
        <v>42162.239999999998</v>
      </c>
      <c r="G39" s="41"/>
    </row>
    <row r="40" spans="1:7" ht="15.75" thickBot="1" x14ac:dyDescent="0.3">
      <c r="A40" s="26" t="s">
        <v>57</v>
      </c>
      <c r="B40" s="27" t="s">
        <v>72</v>
      </c>
      <c r="C40" s="28"/>
      <c r="D40" s="28"/>
      <c r="E40" s="29">
        <v>2335.2199999999998</v>
      </c>
      <c r="G40" s="41"/>
    </row>
    <row r="41" spans="1:7" ht="45" x14ac:dyDescent="0.25">
      <c r="A41" s="20" t="s">
        <v>73</v>
      </c>
      <c r="B41" s="21" t="s">
        <v>77</v>
      </c>
      <c r="C41" s="24" t="s">
        <v>59</v>
      </c>
      <c r="D41" s="24">
        <v>3</v>
      </c>
      <c r="E41" s="25">
        <f>D41*126.7</f>
        <v>380.1</v>
      </c>
      <c r="G41" s="41"/>
    </row>
    <row r="42" spans="1:7" x14ac:dyDescent="0.25">
      <c r="A42" s="20" t="s">
        <v>74</v>
      </c>
      <c r="B42" s="21" t="s">
        <v>77</v>
      </c>
      <c r="C42" s="24" t="s">
        <v>59</v>
      </c>
      <c r="D42" s="21">
        <v>24</v>
      </c>
      <c r="E42" s="25">
        <f t="shared" ref="E42:E44" si="0">D42*126.7</f>
        <v>3040.8</v>
      </c>
    </row>
    <row r="43" spans="1:7" x14ac:dyDescent="0.25">
      <c r="A43" s="20" t="s">
        <v>75</v>
      </c>
      <c r="B43" s="21" t="s">
        <v>77</v>
      </c>
      <c r="C43" s="24" t="s">
        <v>59</v>
      </c>
      <c r="D43" s="21">
        <v>1</v>
      </c>
      <c r="E43" s="25">
        <f t="shared" si="0"/>
        <v>126.7</v>
      </c>
    </row>
    <row r="44" spans="1:7" x14ac:dyDescent="0.25">
      <c r="A44" s="20" t="s">
        <v>76</v>
      </c>
      <c r="B44" s="21" t="s">
        <v>78</v>
      </c>
      <c r="C44" s="24" t="s">
        <v>59</v>
      </c>
      <c r="D44" s="21">
        <v>1</v>
      </c>
      <c r="E44" s="25">
        <f t="shared" si="0"/>
        <v>126.7</v>
      </c>
    </row>
    <row r="45" spans="1:7" x14ac:dyDescent="0.25">
      <c r="A45" s="30"/>
      <c r="B45" s="21"/>
      <c r="C45" s="24"/>
      <c r="D45" s="24"/>
      <c r="E45" s="25"/>
    </row>
    <row r="46" spans="1:7" s="19" customFormat="1" ht="14.25" x14ac:dyDescent="0.2">
      <c r="A46" s="15" t="s">
        <v>49</v>
      </c>
      <c r="B46" s="16"/>
      <c r="C46" s="17"/>
      <c r="D46" s="17"/>
      <c r="E46" s="18">
        <f>SUM(E28:E45)</f>
        <v>198111.22599999997</v>
      </c>
    </row>
    <row r="47" spans="1:7" x14ac:dyDescent="0.25">
      <c r="G47" s="41"/>
    </row>
    <row r="48" spans="1:7" ht="28.5" customHeight="1" x14ac:dyDescent="0.25">
      <c r="A48" s="74" t="s">
        <v>79</v>
      </c>
      <c r="B48" s="74"/>
      <c r="C48" s="74"/>
      <c r="D48" s="74"/>
      <c r="E48" s="74"/>
    </row>
    <row r="49" spans="1:8" ht="30" customHeight="1" x14ac:dyDescent="0.25">
      <c r="A49" s="74" t="s">
        <v>23</v>
      </c>
      <c r="B49" s="74"/>
      <c r="C49" s="74"/>
      <c r="D49" s="74"/>
      <c r="E49" s="74"/>
    </row>
    <row r="50" spans="1:8" x14ac:dyDescent="0.25">
      <c r="A50" s="74" t="s">
        <v>22</v>
      </c>
      <c r="B50" s="74"/>
      <c r="C50" s="74"/>
      <c r="D50" s="74"/>
      <c r="E50" s="74"/>
      <c r="F50" s="19"/>
      <c r="G50" s="19"/>
      <c r="H50" s="36"/>
    </row>
    <row r="51" spans="1:8" ht="31.5" customHeight="1" x14ac:dyDescent="0.25">
      <c r="A51" s="74" t="s">
        <v>63</v>
      </c>
      <c r="B51" s="74"/>
      <c r="C51" s="74"/>
      <c r="D51" s="74"/>
      <c r="E51" s="74"/>
    </row>
    <row r="52" spans="1:8" x14ac:dyDescent="0.25">
      <c r="A52" s="74" t="s">
        <v>20</v>
      </c>
      <c r="B52" s="74"/>
      <c r="C52" s="74"/>
      <c r="D52" s="74"/>
      <c r="E52" s="74"/>
    </row>
    <row r="53" spans="1:8" x14ac:dyDescent="0.25">
      <c r="A53" s="75" t="s">
        <v>6</v>
      </c>
      <c r="B53" s="75"/>
      <c r="C53" s="75"/>
      <c r="D53" s="75"/>
      <c r="E53" s="75"/>
    </row>
    <row r="54" spans="1:8" x14ac:dyDescent="0.25">
      <c r="A54" s="74" t="s">
        <v>20</v>
      </c>
      <c r="B54" s="74"/>
      <c r="C54" s="74"/>
      <c r="D54" s="74"/>
      <c r="E54" s="74"/>
    </row>
    <row r="55" spans="1:8" ht="15" customHeight="1" x14ac:dyDescent="0.25">
      <c r="A55" s="76" t="s">
        <v>60</v>
      </c>
      <c r="B55" s="76"/>
      <c r="C55" s="76"/>
      <c r="D55" s="76"/>
      <c r="E55" s="8"/>
    </row>
    <row r="56" spans="1:8" ht="11.25" customHeight="1" x14ac:dyDescent="0.25">
      <c r="B56" s="73" t="s">
        <v>21</v>
      </c>
      <c r="C56" s="73"/>
      <c r="D56" s="73"/>
      <c r="E56" s="9" t="s">
        <v>7</v>
      </c>
    </row>
    <row r="57" spans="1:8" x14ac:dyDescent="0.25">
      <c r="A57" s="43"/>
      <c r="B57" s="43"/>
      <c r="C57" s="43"/>
      <c r="D57" s="43"/>
      <c r="E57" s="43"/>
    </row>
    <row r="58" spans="1:8" ht="15" customHeight="1" x14ac:dyDescent="0.25">
      <c r="A58" s="77" t="s">
        <v>61</v>
      </c>
      <c r="B58" s="77"/>
      <c r="C58" s="77"/>
      <c r="D58" s="77"/>
      <c r="E58" s="8"/>
    </row>
    <row r="59" spans="1:8" ht="11.25" customHeight="1" x14ac:dyDescent="0.25">
      <c r="B59" s="73" t="s">
        <v>21</v>
      </c>
      <c r="C59" s="73"/>
      <c r="D59" s="73"/>
      <c r="E59" s="9" t="s">
        <v>7</v>
      </c>
    </row>
    <row r="62" spans="1:8" x14ac:dyDescent="0.25">
      <c r="A62" s="19" t="s">
        <v>65</v>
      </c>
    </row>
    <row r="63" spans="1:8" x14ac:dyDescent="0.25">
      <c r="A63" s="2" t="s">
        <v>66</v>
      </c>
      <c r="B63" s="37">
        <v>9824.8799999999992</v>
      </c>
    </row>
    <row r="64" spans="1:8" ht="15.75" x14ac:dyDescent="0.25">
      <c r="A64" s="38" t="s">
        <v>67</v>
      </c>
      <c r="B64" s="39">
        <v>466551.93</v>
      </c>
    </row>
    <row r="65" spans="1:2" x14ac:dyDescent="0.25">
      <c r="A65" s="2" t="s">
        <v>68</v>
      </c>
      <c r="B65" s="39">
        <v>461939.8</v>
      </c>
    </row>
    <row r="66" spans="1:2" x14ac:dyDescent="0.25">
      <c r="A66" s="40" t="s">
        <v>69</v>
      </c>
      <c r="B66" s="37">
        <f>B63+B65-('1 кв.'!E46+'2 кв.'!E46)</f>
        <v>81508.663</v>
      </c>
    </row>
  </sheetData>
  <mergeCells count="34"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3" zoomScaleNormal="100" zoomScaleSheetLayoutView="100" workbookViewId="0">
      <selection activeCell="A49" sqref="A1:XFD1048576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85" t="s">
        <v>12</v>
      </c>
      <c r="B1" s="85"/>
      <c r="C1" s="85"/>
      <c r="D1" s="85"/>
      <c r="E1" s="85"/>
    </row>
    <row r="2" spans="1:5" ht="30" customHeight="1" x14ac:dyDescent="0.25">
      <c r="A2" s="83" t="s">
        <v>13</v>
      </c>
      <c r="B2" s="84"/>
      <c r="C2" s="84"/>
      <c r="D2" s="84"/>
      <c r="E2" s="84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7" t="s">
        <v>71</v>
      </c>
      <c r="E4" s="87"/>
    </row>
    <row r="5" spans="1:5" x14ac:dyDescent="0.25">
      <c r="A5" s="34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44</v>
      </c>
      <c r="B7" s="86"/>
      <c r="C7" s="86"/>
      <c r="D7" s="86"/>
      <c r="E7" s="86"/>
    </row>
    <row r="8" spans="1:5" x14ac:dyDescent="0.25">
      <c r="A8" s="82" t="s">
        <v>1</v>
      </c>
      <c r="B8" s="82"/>
      <c r="C8" s="82"/>
      <c r="D8" s="82"/>
      <c r="E8" s="82"/>
    </row>
    <row r="9" spans="1:5" x14ac:dyDescent="0.25">
      <c r="A9" s="79"/>
      <c r="B9" s="79"/>
      <c r="C9" s="79"/>
      <c r="D9" s="79"/>
      <c r="E9" s="79"/>
    </row>
    <row r="10" spans="1:5" x14ac:dyDescent="0.25">
      <c r="A10" s="74" t="s">
        <v>45</v>
      </c>
      <c r="B10" s="74"/>
      <c r="C10" s="74"/>
      <c r="D10" s="74"/>
      <c r="E10" s="74"/>
    </row>
    <row r="11" spans="1:5" ht="30" customHeight="1" x14ac:dyDescent="0.25">
      <c r="A11" s="80" t="s">
        <v>16</v>
      </c>
      <c r="B11" s="81"/>
      <c r="C11" s="81"/>
      <c r="D11" s="81"/>
      <c r="E11" s="81"/>
    </row>
    <row r="12" spans="1:5" x14ac:dyDescent="0.25">
      <c r="A12" s="79"/>
      <c r="B12" s="79"/>
      <c r="C12" s="79"/>
      <c r="D12" s="79"/>
      <c r="E12" s="79"/>
    </row>
    <row r="13" spans="1:5" ht="30" customHeight="1" x14ac:dyDescent="0.25">
      <c r="A13" s="74" t="s">
        <v>46</v>
      </c>
      <c r="B13" s="74"/>
      <c r="C13" s="74"/>
      <c r="D13" s="74"/>
      <c r="E13" s="74"/>
    </row>
    <row r="14" spans="1:5" x14ac:dyDescent="0.25">
      <c r="A14" s="82" t="s">
        <v>17</v>
      </c>
      <c r="B14" s="79"/>
      <c r="C14" s="79"/>
      <c r="D14" s="79"/>
      <c r="E14" s="79"/>
    </row>
    <row r="15" spans="1:5" x14ac:dyDescent="0.25">
      <c r="A15" s="79"/>
      <c r="B15" s="79"/>
      <c r="C15" s="79"/>
      <c r="D15" s="79"/>
      <c r="E15" s="79"/>
    </row>
    <row r="16" spans="1:5" x14ac:dyDescent="0.25">
      <c r="A16" s="74" t="s">
        <v>40</v>
      </c>
      <c r="B16" s="74"/>
      <c r="C16" s="74"/>
      <c r="D16" s="74"/>
      <c r="E16" s="74"/>
    </row>
    <row r="17" spans="1:7" ht="11.25" customHeight="1" x14ac:dyDescent="0.25">
      <c r="A17" s="82" t="s">
        <v>2</v>
      </c>
      <c r="B17" s="79"/>
      <c r="C17" s="79"/>
      <c r="D17" s="79"/>
      <c r="E17" s="79"/>
    </row>
    <row r="18" spans="1:7" ht="11.25" customHeight="1" x14ac:dyDescent="0.25">
      <c r="A18" s="35"/>
      <c r="B18" s="34"/>
      <c r="C18" s="34"/>
      <c r="D18" s="34"/>
      <c r="E18" s="34"/>
    </row>
    <row r="19" spans="1:7" x14ac:dyDescent="0.25">
      <c r="A19" s="74" t="s">
        <v>41</v>
      </c>
      <c r="B19" s="74"/>
      <c r="C19" s="74"/>
      <c r="D19" s="74"/>
      <c r="E19" s="74"/>
    </row>
    <row r="20" spans="1:7" ht="10.5" customHeight="1" x14ac:dyDescent="0.25">
      <c r="A20" s="82" t="s">
        <v>18</v>
      </c>
      <c r="B20" s="79"/>
      <c r="C20" s="79"/>
      <c r="D20" s="79"/>
      <c r="E20" s="79"/>
    </row>
    <row r="21" spans="1:7" x14ac:dyDescent="0.25">
      <c r="A21" s="79"/>
      <c r="B21" s="79"/>
      <c r="C21" s="79"/>
      <c r="D21" s="79"/>
      <c r="E21" s="79"/>
    </row>
    <row r="22" spans="1:7" ht="30.75" customHeight="1" x14ac:dyDescent="0.25">
      <c r="A22" s="74" t="s">
        <v>19</v>
      </c>
      <c r="B22" s="74"/>
      <c r="C22" s="74"/>
      <c r="D22" s="74"/>
      <c r="E22" s="74"/>
    </row>
    <row r="23" spans="1:7" x14ac:dyDescent="0.25">
      <c r="A23" s="79"/>
      <c r="B23" s="79"/>
      <c r="C23" s="79"/>
      <c r="D23" s="79"/>
      <c r="E23" s="79"/>
    </row>
    <row r="24" spans="1:7" ht="63.75" customHeight="1" x14ac:dyDescent="0.25">
      <c r="A24" s="74" t="s">
        <v>47</v>
      </c>
      <c r="B24" s="74"/>
      <c r="C24" s="74"/>
      <c r="D24" s="74"/>
      <c r="E24" s="74"/>
    </row>
    <row r="25" spans="1:7" ht="33.75" customHeight="1" x14ac:dyDescent="0.25">
      <c r="A25" s="78" t="s">
        <v>48</v>
      </c>
      <c r="B25" s="78"/>
      <c r="C25" s="78"/>
      <c r="D25" s="78"/>
      <c r="E25" s="78"/>
    </row>
    <row r="26" spans="1:7" x14ac:dyDescent="0.25">
      <c r="A26" s="78"/>
      <c r="B26" s="78"/>
      <c r="C26" s="78"/>
      <c r="D26" s="78"/>
      <c r="E26" s="78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20290.578000000001</v>
      </c>
      <c r="G28" s="41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30831.137999999995</v>
      </c>
      <c r="G29" s="41"/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2.0499999999999998</v>
      </c>
      <c r="E30" s="11">
        <f>D30*F26*G26</f>
        <v>27010.184999999998</v>
      </c>
      <c r="G30" s="41"/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1.55</v>
      </c>
      <c r="E31" s="11">
        <f>D31*F26*G26</f>
        <v>20422.334999999999</v>
      </c>
      <c r="G31" s="41"/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  <c r="G32" s="41"/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  <c r="G33" s="41"/>
    </row>
    <row r="34" spans="1:7" ht="60" x14ac:dyDescent="0.25">
      <c r="A34" s="10" t="s">
        <v>28</v>
      </c>
      <c r="B34" s="12" t="s">
        <v>64</v>
      </c>
      <c r="C34" s="3" t="s">
        <v>5</v>
      </c>
      <c r="D34" s="3">
        <v>0.39</v>
      </c>
      <c r="E34" s="11">
        <f>D34*F26*G26</f>
        <v>5138.5229999999992</v>
      </c>
      <c r="G34" s="41"/>
    </row>
    <row r="35" spans="1:7" ht="38.25" x14ac:dyDescent="0.25">
      <c r="A35" s="10" t="s">
        <v>27</v>
      </c>
      <c r="B35" s="12" t="s">
        <v>64</v>
      </c>
      <c r="C35" s="3" t="s">
        <v>5</v>
      </c>
      <c r="D35" s="3">
        <v>0.08</v>
      </c>
      <c r="E35" s="11">
        <f>D35*F26*G26</f>
        <v>1054.056</v>
      </c>
      <c r="G35" s="41"/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0</v>
      </c>
      <c r="G36" s="41"/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6043.78</v>
      </c>
      <c r="G37" s="41"/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36364.931999999993</v>
      </c>
      <c r="G38" s="41"/>
    </row>
    <row r="39" spans="1:7" ht="15.75" thickBot="1" x14ac:dyDescent="0.3">
      <c r="A39" s="26" t="s">
        <v>39</v>
      </c>
      <c r="B39" s="27" t="s">
        <v>42</v>
      </c>
      <c r="C39" s="28" t="s">
        <v>5</v>
      </c>
      <c r="D39" s="28">
        <v>3.2</v>
      </c>
      <c r="E39" s="29">
        <f>D39*F26*G26</f>
        <v>42162.239999999998</v>
      </c>
      <c r="G39" s="41"/>
    </row>
    <row r="40" spans="1:7" ht="15.75" thickBot="1" x14ac:dyDescent="0.3">
      <c r="A40" s="26" t="s">
        <v>57</v>
      </c>
      <c r="B40" s="27" t="s">
        <v>70</v>
      </c>
      <c r="C40" s="28"/>
      <c r="D40" s="28"/>
      <c r="E40" s="29">
        <v>46790.49</v>
      </c>
      <c r="G40" s="41"/>
    </row>
    <row r="41" spans="1:7" ht="45" x14ac:dyDescent="0.25">
      <c r="A41" s="20" t="s">
        <v>89</v>
      </c>
      <c r="B41" s="21" t="s">
        <v>84</v>
      </c>
      <c r="C41" s="24" t="s">
        <v>59</v>
      </c>
      <c r="D41" s="21">
        <v>100</v>
      </c>
      <c r="E41" s="25">
        <f>D41*126.7</f>
        <v>12670</v>
      </c>
      <c r="G41" s="41"/>
    </row>
    <row r="42" spans="1:7" ht="30" x14ac:dyDescent="0.25">
      <c r="A42" s="20" t="s">
        <v>80</v>
      </c>
      <c r="B42" s="21" t="s">
        <v>84</v>
      </c>
      <c r="C42" s="24" t="s">
        <v>59</v>
      </c>
      <c r="D42" s="21">
        <v>2</v>
      </c>
      <c r="E42" s="25">
        <f t="shared" ref="E42:E47" si="0">D42*126.7</f>
        <v>253.4</v>
      </c>
    </row>
    <row r="43" spans="1:7" ht="33" customHeight="1" x14ac:dyDescent="0.25">
      <c r="A43" s="20" t="s">
        <v>81</v>
      </c>
      <c r="B43" s="21" t="s">
        <v>84</v>
      </c>
      <c r="C43" s="24" t="s">
        <v>59</v>
      </c>
      <c r="D43" s="21">
        <v>12</v>
      </c>
      <c r="E43" s="25">
        <f t="shared" si="0"/>
        <v>1520.4</v>
      </c>
    </row>
    <row r="44" spans="1:7" ht="30" x14ac:dyDescent="0.25">
      <c r="A44" s="20" t="s">
        <v>51</v>
      </c>
      <c r="B44" s="21" t="s">
        <v>84</v>
      </c>
      <c r="C44" s="24" t="s">
        <v>59</v>
      </c>
      <c r="D44" s="21">
        <v>16</v>
      </c>
      <c r="E44" s="25">
        <f t="shared" si="0"/>
        <v>2027.2</v>
      </c>
    </row>
    <row r="45" spans="1:7" ht="30" x14ac:dyDescent="0.25">
      <c r="A45" s="20" t="s">
        <v>87</v>
      </c>
      <c r="B45" s="21" t="s">
        <v>85</v>
      </c>
      <c r="C45" s="24" t="s">
        <v>59</v>
      </c>
      <c r="D45" s="21">
        <v>8</v>
      </c>
      <c r="E45" s="25">
        <f t="shared" si="0"/>
        <v>1013.6</v>
      </c>
    </row>
    <row r="46" spans="1:7" ht="30" x14ac:dyDescent="0.25">
      <c r="A46" s="20" t="s">
        <v>88</v>
      </c>
      <c r="B46" s="21" t="s">
        <v>86</v>
      </c>
      <c r="C46" s="24" t="s">
        <v>59</v>
      </c>
      <c r="D46" s="21">
        <v>4</v>
      </c>
      <c r="E46" s="25">
        <f>D46*126.7</f>
        <v>506.8</v>
      </c>
    </row>
    <row r="47" spans="1:7" x14ac:dyDescent="0.25">
      <c r="A47" s="20" t="s">
        <v>82</v>
      </c>
      <c r="B47" s="21" t="s">
        <v>86</v>
      </c>
      <c r="C47" s="24" t="s">
        <v>59</v>
      </c>
      <c r="D47" s="21">
        <v>4</v>
      </c>
      <c r="E47" s="25">
        <f t="shared" si="0"/>
        <v>506.8</v>
      </c>
    </row>
    <row r="48" spans="1:7" ht="30" x14ac:dyDescent="0.25">
      <c r="A48" s="20" t="s">
        <v>83</v>
      </c>
      <c r="B48" s="21" t="s">
        <v>86</v>
      </c>
      <c r="C48" s="24" t="s">
        <v>59</v>
      </c>
      <c r="D48" s="21">
        <v>2</v>
      </c>
      <c r="E48" s="25">
        <f>D48*126.7</f>
        <v>253.4</v>
      </c>
    </row>
    <row r="49" spans="1:8" x14ac:dyDescent="0.25">
      <c r="A49" s="20"/>
      <c r="B49" s="21"/>
      <c r="C49" s="24"/>
      <c r="D49" s="21"/>
      <c r="E49" s="25"/>
    </row>
    <row r="50" spans="1:8" s="19" customFormat="1" ht="14.25" x14ac:dyDescent="0.2">
      <c r="A50" s="15" t="s">
        <v>49</v>
      </c>
      <c r="B50" s="16"/>
      <c r="C50" s="17"/>
      <c r="D50" s="17"/>
      <c r="E50" s="18">
        <f>SUM(E28:E49)</f>
        <v>264873.38899999991</v>
      </c>
    </row>
    <row r="51" spans="1:8" x14ac:dyDescent="0.25">
      <c r="G51" s="41">
        <f>SUM(G28:G50)</f>
        <v>0</v>
      </c>
    </row>
    <row r="52" spans="1:8" ht="28.5" customHeight="1" x14ac:dyDescent="0.25">
      <c r="A52" s="74" t="s">
        <v>90</v>
      </c>
      <c r="B52" s="74"/>
      <c r="C52" s="74"/>
      <c r="D52" s="74"/>
      <c r="E52" s="74"/>
    </row>
    <row r="53" spans="1:8" ht="30" customHeight="1" x14ac:dyDescent="0.25">
      <c r="A53" s="74" t="s">
        <v>23</v>
      </c>
      <c r="B53" s="74"/>
      <c r="C53" s="74"/>
      <c r="D53" s="74"/>
      <c r="E53" s="74"/>
    </row>
    <row r="54" spans="1:8" x14ac:dyDescent="0.25">
      <c r="A54" s="74" t="s">
        <v>22</v>
      </c>
      <c r="B54" s="74"/>
      <c r="C54" s="74"/>
      <c r="D54" s="74"/>
      <c r="E54" s="74"/>
      <c r="F54" s="19"/>
      <c r="G54" s="19"/>
      <c r="H54" s="36"/>
    </row>
    <row r="55" spans="1:8" ht="31.5" customHeight="1" x14ac:dyDescent="0.25">
      <c r="A55" s="74" t="s">
        <v>63</v>
      </c>
      <c r="B55" s="74"/>
      <c r="C55" s="74"/>
      <c r="D55" s="74"/>
      <c r="E55" s="74"/>
    </row>
    <row r="56" spans="1:8" ht="5.25" customHeight="1" x14ac:dyDescent="0.25">
      <c r="A56" s="74" t="s">
        <v>20</v>
      </c>
      <c r="B56" s="74"/>
      <c r="C56" s="74"/>
      <c r="D56" s="74"/>
      <c r="E56" s="74"/>
    </row>
    <row r="57" spans="1:8" x14ac:dyDescent="0.25">
      <c r="A57" s="75" t="s">
        <v>6</v>
      </c>
      <c r="B57" s="75"/>
      <c r="C57" s="75"/>
      <c r="D57" s="75"/>
      <c r="E57" s="75"/>
    </row>
    <row r="58" spans="1:8" x14ac:dyDescent="0.25">
      <c r="A58" s="74" t="s">
        <v>20</v>
      </c>
      <c r="B58" s="74"/>
      <c r="C58" s="74"/>
      <c r="D58" s="74"/>
      <c r="E58" s="74"/>
    </row>
    <row r="59" spans="1:8" ht="15" customHeight="1" x14ac:dyDescent="0.25">
      <c r="A59" s="76" t="s">
        <v>60</v>
      </c>
      <c r="B59" s="76"/>
      <c r="C59" s="76"/>
      <c r="D59" s="76"/>
      <c r="E59" s="8"/>
    </row>
    <row r="60" spans="1:8" ht="11.25" customHeight="1" x14ac:dyDescent="0.25">
      <c r="B60" s="73" t="s">
        <v>21</v>
      </c>
      <c r="C60" s="73"/>
      <c r="D60" s="73"/>
      <c r="E60" s="9" t="s">
        <v>7</v>
      </c>
    </row>
    <row r="61" spans="1:8" x14ac:dyDescent="0.25">
      <c r="A61" s="35"/>
      <c r="B61" s="35"/>
      <c r="C61" s="35"/>
      <c r="D61" s="35"/>
      <c r="E61" s="35"/>
    </row>
    <row r="62" spans="1:8" ht="15" customHeight="1" x14ac:dyDescent="0.25">
      <c r="A62" s="77" t="s">
        <v>61</v>
      </c>
      <c r="B62" s="77"/>
      <c r="C62" s="77"/>
      <c r="D62" s="77"/>
      <c r="E62" s="8"/>
    </row>
    <row r="63" spans="1:8" ht="11.25" customHeight="1" x14ac:dyDescent="0.25">
      <c r="B63" s="73" t="s">
        <v>21</v>
      </c>
      <c r="C63" s="73"/>
      <c r="D63" s="73"/>
      <c r="E63" s="9" t="s">
        <v>7</v>
      </c>
    </row>
    <row r="66" spans="1:2" x14ac:dyDescent="0.25">
      <c r="A66" s="19" t="s">
        <v>65</v>
      </c>
    </row>
    <row r="67" spans="1:2" x14ac:dyDescent="0.25">
      <c r="A67" s="2" t="s">
        <v>66</v>
      </c>
      <c r="B67" s="37">
        <v>9824.8799999999992</v>
      </c>
    </row>
    <row r="68" spans="1:2" ht="15.75" x14ac:dyDescent="0.25">
      <c r="A68" s="38" t="s">
        <v>67</v>
      </c>
      <c r="B68" s="39">
        <v>705559.23</v>
      </c>
    </row>
    <row r="69" spans="1:2" x14ac:dyDescent="0.25">
      <c r="A69" s="2" t="s">
        <v>68</v>
      </c>
      <c r="B69" s="39">
        <v>723385.91</v>
      </c>
    </row>
    <row r="70" spans="1:2" x14ac:dyDescent="0.25">
      <c r="A70" s="40" t="s">
        <v>69</v>
      </c>
      <c r="B70" s="37">
        <f>B67+B69-('1 кв.'!E46+'2 кв.'!E46+'3 кв.'!E50)</f>
        <v>78081.384000000078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9:D59"/>
    <mergeCell ref="B60:D60"/>
    <mergeCell ref="A62:D62"/>
    <mergeCell ref="B63:D63"/>
    <mergeCell ref="A53:E53"/>
    <mergeCell ref="A54:E54"/>
    <mergeCell ref="A55:E55"/>
    <mergeCell ref="A56:E56"/>
    <mergeCell ref="A57:E57"/>
    <mergeCell ref="A58:E5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43" zoomScaleNormal="100" zoomScaleSheetLayoutView="100" workbookViewId="0">
      <selection activeCell="A51" sqref="A51:E51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85" t="s">
        <v>12</v>
      </c>
      <c r="B1" s="85"/>
      <c r="C1" s="85"/>
      <c r="D1" s="85"/>
      <c r="E1" s="85"/>
    </row>
    <row r="2" spans="1:5" ht="29.25" customHeight="1" x14ac:dyDescent="0.25">
      <c r="A2" s="83" t="s">
        <v>13</v>
      </c>
      <c r="B2" s="84"/>
      <c r="C2" s="84"/>
      <c r="D2" s="84"/>
      <c r="E2" s="84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7" t="s">
        <v>108</v>
      </c>
      <c r="E4" s="87"/>
    </row>
    <row r="5" spans="1:5" x14ac:dyDescent="0.25">
      <c r="A5" s="44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44</v>
      </c>
      <c r="B7" s="86"/>
      <c r="C7" s="86"/>
      <c r="D7" s="86"/>
      <c r="E7" s="86"/>
    </row>
    <row r="8" spans="1:5" x14ac:dyDescent="0.25">
      <c r="A8" s="82" t="s">
        <v>1</v>
      </c>
      <c r="B8" s="82"/>
      <c r="C8" s="82"/>
      <c r="D8" s="82"/>
      <c r="E8" s="82"/>
    </row>
    <row r="9" spans="1:5" x14ac:dyDescent="0.25">
      <c r="A9" s="79"/>
      <c r="B9" s="79"/>
      <c r="C9" s="79"/>
      <c r="D9" s="79"/>
      <c r="E9" s="79"/>
    </row>
    <row r="10" spans="1:5" x14ac:dyDescent="0.25">
      <c r="A10" s="74" t="s">
        <v>45</v>
      </c>
      <c r="B10" s="74"/>
      <c r="C10" s="74"/>
      <c r="D10" s="74"/>
      <c r="E10" s="74"/>
    </row>
    <row r="11" spans="1:5" ht="27" customHeight="1" x14ac:dyDescent="0.25">
      <c r="A11" s="80" t="s">
        <v>16</v>
      </c>
      <c r="B11" s="81"/>
      <c r="C11" s="81"/>
      <c r="D11" s="81"/>
      <c r="E11" s="81"/>
    </row>
    <row r="12" spans="1:5" x14ac:dyDescent="0.25">
      <c r="A12" s="79"/>
      <c r="B12" s="79"/>
      <c r="C12" s="79"/>
      <c r="D12" s="79"/>
      <c r="E12" s="79"/>
    </row>
    <row r="13" spans="1:5" ht="30.75" customHeight="1" x14ac:dyDescent="0.25">
      <c r="A13" s="74" t="s">
        <v>46</v>
      </c>
      <c r="B13" s="74"/>
      <c r="C13" s="74"/>
      <c r="D13" s="74"/>
      <c r="E13" s="74"/>
    </row>
    <row r="14" spans="1:5" x14ac:dyDescent="0.25">
      <c r="A14" s="82" t="s">
        <v>17</v>
      </c>
      <c r="B14" s="79"/>
      <c r="C14" s="79"/>
      <c r="D14" s="79"/>
      <c r="E14" s="79"/>
    </row>
    <row r="15" spans="1:5" x14ac:dyDescent="0.25">
      <c r="A15" s="79"/>
      <c r="B15" s="79"/>
      <c r="C15" s="79"/>
      <c r="D15" s="79"/>
      <c r="E15" s="79"/>
    </row>
    <row r="16" spans="1:5" x14ac:dyDescent="0.25">
      <c r="A16" s="74" t="s">
        <v>40</v>
      </c>
      <c r="B16" s="74"/>
      <c r="C16" s="74"/>
      <c r="D16" s="74"/>
      <c r="E16" s="74"/>
    </row>
    <row r="17" spans="1:7" x14ac:dyDescent="0.25">
      <c r="A17" s="82" t="s">
        <v>2</v>
      </c>
      <c r="B17" s="79"/>
      <c r="C17" s="79"/>
      <c r="D17" s="79"/>
      <c r="E17" s="79"/>
    </row>
    <row r="18" spans="1:7" x14ac:dyDescent="0.25">
      <c r="A18" s="45"/>
      <c r="B18" s="44"/>
      <c r="C18" s="44"/>
      <c r="D18" s="44"/>
      <c r="E18" s="44"/>
    </row>
    <row r="19" spans="1:7" x14ac:dyDescent="0.25">
      <c r="A19" s="74" t="s">
        <v>41</v>
      </c>
      <c r="B19" s="74"/>
      <c r="C19" s="74"/>
      <c r="D19" s="74"/>
      <c r="E19" s="74"/>
    </row>
    <row r="20" spans="1:7" x14ac:dyDescent="0.25">
      <c r="A20" s="82" t="s">
        <v>18</v>
      </c>
      <c r="B20" s="79"/>
      <c r="C20" s="79"/>
      <c r="D20" s="79"/>
      <c r="E20" s="79"/>
    </row>
    <row r="21" spans="1:7" x14ac:dyDescent="0.25">
      <c r="A21" s="79"/>
      <c r="B21" s="79"/>
      <c r="C21" s="79"/>
      <c r="D21" s="79"/>
      <c r="E21" s="79"/>
    </row>
    <row r="22" spans="1:7" ht="30.75" customHeight="1" x14ac:dyDescent="0.25">
      <c r="A22" s="74" t="s">
        <v>19</v>
      </c>
      <c r="B22" s="74"/>
      <c r="C22" s="74"/>
      <c r="D22" s="74"/>
      <c r="E22" s="74"/>
    </row>
    <row r="23" spans="1:7" x14ac:dyDescent="0.25">
      <c r="A23" s="79"/>
      <c r="B23" s="79"/>
      <c r="C23" s="79"/>
      <c r="D23" s="79"/>
      <c r="E23" s="79"/>
    </row>
    <row r="24" spans="1:7" ht="60.75" customHeight="1" x14ac:dyDescent="0.25">
      <c r="A24" s="74" t="s">
        <v>47</v>
      </c>
      <c r="B24" s="74"/>
      <c r="C24" s="74"/>
      <c r="D24" s="74"/>
      <c r="E24" s="74"/>
    </row>
    <row r="25" spans="1:7" ht="30.75" customHeight="1" x14ac:dyDescent="0.25">
      <c r="A25" s="78" t="s">
        <v>48</v>
      </c>
      <c r="B25" s="78"/>
      <c r="C25" s="78"/>
      <c r="D25" s="78"/>
      <c r="E25" s="78"/>
    </row>
    <row r="26" spans="1:7" x14ac:dyDescent="0.25">
      <c r="A26" s="78"/>
      <c r="B26" s="78"/>
      <c r="C26" s="78"/>
      <c r="D26" s="78"/>
      <c r="E26" s="78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20290.578000000001</v>
      </c>
      <c r="G28" s="41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30831.137999999995</v>
      </c>
      <c r="G29" s="41"/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2.0499999999999998</v>
      </c>
      <c r="E30" s="11">
        <f>D30*F26*G26</f>
        <v>27010.184999999998</v>
      </c>
      <c r="G30" s="41"/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1.55</v>
      </c>
      <c r="E31" s="11">
        <f>D31*F26*G26</f>
        <v>20422.334999999999</v>
      </c>
      <c r="G31" s="41"/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  <c r="G32" s="41"/>
    </row>
    <row r="33" spans="1:8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  <c r="G33" s="41"/>
    </row>
    <row r="34" spans="1:8" ht="60" x14ac:dyDescent="0.25">
      <c r="A34" s="10" t="s">
        <v>28</v>
      </c>
      <c r="B34" s="12" t="s">
        <v>64</v>
      </c>
      <c r="C34" s="3" t="s">
        <v>5</v>
      </c>
      <c r="D34" s="3">
        <v>0.39</v>
      </c>
      <c r="E34" s="11">
        <f>D34*F26*G26</f>
        <v>5138.5229999999992</v>
      </c>
      <c r="G34" s="41"/>
    </row>
    <row r="35" spans="1:8" ht="38.25" x14ac:dyDescent="0.25">
      <c r="A35" s="10" t="s">
        <v>27</v>
      </c>
      <c r="B35" s="12" t="s">
        <v>64</v>
      </c>
      <c r="C35" s="3" t="s">
        <v>5</v>
      </c>
      <c r="D35" s="3">
        <v>0.08</v>
      </c>
      <c r="E35" s="11">
        <f>D35*F26*G26</f>
        <v>1054.056</v>
      </c>
      <c r="G35" s="41"/>
    </row>
    <row r="36" spans="1:8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10200</v>
      </c>
      <c r="G36" s="41"/>
    </row>
    <row r="37" spans="1:8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0</v>
      </c>
      <c r="G37" s="41"/>
    </row>
    <row r="38" spans="1:8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36364.931999999993</v>
      </c>
      <c r="G38" s="41"/>
    </row>
    <row r="39" spans="1:8" ht="15.75" thickBot="1" x14ac:dyDescent="0.3">
      <c r="A39" s="26" t="s">
        <v>39</v>
      </c>
      <c r="B39" s="27" t="s">
        <v>42</v>
      </c>
      <c r="C39" s="28" t="s">
        <v>5</v>
      </c>
      <c r="D39" s="28">
        <v>3.2</v>
      </c>
      <c r="E39" s="29">
        <f>D39*F26*G26</f>
        <v>42162.239999999998</v>
      </c>
      <c r="G39" s="41"/>
    </row>
    <row r="40" spans="1:8" ht="15.75" thickBot="1" x14ac:dyDescent="0.3">
      <c r="A40" s="26" t="s">
        <v>57</v>
      </c>
      <c r="B40" s="27" t="s">
        <v>109</v>
      </c>
      <c r="C40" s="28"/>
      <c r="D40" s="28"/>
      <c r="E40" s="29">
        <v>493.02</v>
      </c>
      <c r="G40" s="41"/>
    </row>
    <row r="41" spans="1:8" x14ac:dyDescent="0.25">
      <c r="A41" s="20" t="s">
        <v>110</v>
      </c>
      <c r="B41" s="21" t="s">
        <v>111</v>
      </c>
      <c r="C41" s="24" t="s">
        <v>59</v>
      </c>
      <c r="D41" s="21">
        <v>44</v>
      </c>
      <c r="E41" s="25">
        <f>D41*126.7</f>
        <v>5574.8</v>
      </c>
      <c r="G41" s="41"/>
    </row>
    <row r="42" spans="1:8" x14ac:dyDescent="0.25">
      <c r="A42" s="20"/>
      <c r="B42" s="21"/>
      <c r="C42" s="24"/>
      <c r="D42" s="21"/>
      <c r="E42" s="25"/>
    </row>
    <row r="43" spans="1:8" s="19" customFormat="1" ht="14.25" x14ac:dyDescent="0.2">
      <c r="A43" s="15" t="s">
        <v>49</v>
      </c>
      <c r="B43" s="16"/>
      <c r="C43" s="17"/>
      <c r="D43" s="17"/>
      <c r="E43" s="18">
        <f>SUM(E28:E42)</f>
        <v>209555.33899999995</v>
      </c>
    </row>
    <row r="44" spans="1:8" x14ac:dyDescent="0.25">
      <c r="G44" s="41">
        <f>SUM(G28:G43)</f>
        <v>0</v>
      </c>
    </row>
    <row r="45" spans="1:8" ht="28.5" customHeight="1" x14ac:dyDescent="0.25">
      <c r="A45" s="92" t="s">
        <v>117</v>
      </c>
      <c r="B45" s="92"/>
      <c r="C45" s="92"/>
      <c r="D45" s="92"/>
      <c r="E45" s="92"/>
    </row>
    <row r="46" spans="1:8" ht="30" customHeight="1" x14ac:dyDescent="0.25">
      <c r="A46" s="74" t="s">
        <v>23</v>
      </c>
      <c r="B46" s="74"/>
      <c r="C46" s="74"/>
      <c r="D46" s="74"/>
      <c r="E46" s="74"/>
    </row>
    <row r="47" spans="1:8" x14ac:dyDescent="0.25">
      <c r="A47" s="74" t="s">
        <v>22</v>
      </c>
      <c r="B47" s="74"/>
      <c r="C47" s="74"/>
      <c r="D47" s="74"/>
      <c r="E47" s="74"/>
      <c r="F47" s="19"/>
      <c r="G47" s="19"/>
      <c r="H47" s="36"/>
    </row>
    <row r="48" spans="1:8" ht="31.5" customHeight="1" x14ac:dyDescent="0.25">
      <c r="A48" s="74" t="s">
        <v>63</v>
      </c>
      <c r="B48" s="74"/>
      <c r="C48" s="74"/>
      <c r="D48" s="74"/>
      <c r="E48" s="74"/>
    </row>
    <row r="49" spans="1:5" ht="5.25" customHeight="1" x14ac:dyDescent="0.25">
      <c r="A49" s="74" t="s">
        <v>20</v>
      </c>
      <c r="B49" s="74"/>
      <c r="C49" s="74"/>
      <c r="D49" s="74"/>
      <c r="E49" s="74"/>
    </row>
    <row r="50" spans="1:5" x14ac:dyDescent="0.25">
      <c r="A50" s="75" t="s">
        <v>6</v>
      </c>
      <c r="B50" s="75"/>
      <c r="C50" s="75"/>
      <c r="D50" s="75"/>
      <c r="E50" s="75"/>
    </row>
    <row r="51" spans="1:5" x14ac:dyDescent="0.25">
      <c r="A51" s="74" t="s">
        <v>20</v>
      </c>
      <c r="B51" s="74"/>
      <c r="C51" s="74"/>
      <c r="D51" s="74"/>
      <c r="E51" s="74"/>
    </row>
    <row r="52" spans="1:5" ht="15" customHeight="1" x14ac:dyDescent="0.25">
      <c r="A52" s="76" t="s">
        <v>60</v>
      </c>
      <c r="B52" s="76"/>
      <c r="C52" s="76"/>
      <c r="D52" s="76"/>
      <c r="E52" s="8"/>
    </row>
    <row r="53" spans="1:5" ht="11.25" customHeight="1" x14ac:dyDescent="0.25">
      <c r="B53" s="73" t="s">
        <v>21</v>
      </c>
      <c r="C53" s="73"/>
      <c r="D53" s="73"/>
      <c r="E53" s="9" t="s">
        <v>7</v>
      </c>
    </row>
    <row r="54" spans="1:5" x14ac:dyDescent="0.25">
      <c r="A54" s="45"/>
      <c r="B54" s="45"/>
      <c r="C54" s="45"/>
      <c r="D54" s="45"/>
      <c r="E54" s="45"/>
    </row>
    <row r="55" spans="1:5" ht="15" customHeight="1" x14ac:dyDescent="0.25">
      <c r="A55" s="77" t="s">
        <v>61</v>
      </c>
      <c r="B55" s="77"/>
      <c r="C55" s="77"/>
      <c r="D55" s="77"/>
      <c r="E55" s="8"/>
    </row>
    <row r="56" spans="1:5" ht="11.25" customHeight="1" x14ac:dyDescent="0.25">
      <c r="B56" s="73" t="s">
        <v>21</v>
      </c>
      <c r="C56" s="73"/>
      <c r="D56" s="73"/>
      <c r="E56" s="9" t="s">
        <v>7</v>
      </c>
    </row>
    <row r="59" spans="1:5" x14ac:dyDescent="0.25">
      <c r="A59" s="19" t="s">
        <v>65</v>
      </c>
    </row>
    <row r="60" spans="1:5" x14ac:dyDescent="0.25">
      <c r="A60" s="2" t="s">
        <v>66</v>
      </c>
      <c r="B60" s="37">
        <v>9824.8799999999992</v>
      </c>
    </row>
    <row r="61" spans="1:5" ht="15.75" x14ac:dyDescent="0.25">
      <c r="A61" s="38" t="s">
        <v>67</v>
      </c>
      <c r="B61" s="39">
        <v>944566.53</v>
      </c>
    </row>
    <row r="62" spans="1:5" x14ac:dyDescent="0.25">
      <c r="A62" s="2" t="s">
        <v>68</v>
      </c>
      <c r="B62" s="39">
        <v>963764.26</v>
      </c>
    </row>
    <row r="63" spans="1:5" x14ac:dyDescent="0.25">
      <c r="A63" s="40" t="s">
        <v>69</v>
      </c>
      <c r="B63" s="37">
        <f>B60+B62-('1 кв.'!E46+'2 кв.'!E46+'3 кв.'!E50+'4 кв.'!E43)</f>
        <v>108904.39500000014</v>
      </c>
    </row>
  </sheetData>
  <mergeCells count="34">
    <mergeCell ref="A52:D52"/>
    <mergeCell ref="B53:D53"/>
    <mergeCell ref="A55:D55"/>
    <mergeCell ref="B56:D56"/>
    <mergeCell ref="A46:E46"/>
    <mergeCell ref="A47:E47"/>
    <mergeCell ref="A48:E48"/>
    <mergeCell ref="A49:E49"/>
    <mergeCell ref="A50:E50"/>
    <mergeCell ref="A51:E51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Normal="100" zoomScaleSheetLayoutView="100" workbookViewId="0">
      <selection activeCell="F22" sqref="F22:F2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9" t="s">
        <v>91</v>
      </c>
      <c r="B1" s="89"/>
      <c r="C1" s="89"/>
      <c r="D1" s="46"/>
    </row>
    <row r="2" spans="1:5" ht="15.75" x14ac:dyDescent="0.25">
      <c r="A2" s="90" t="s">
        <v>92</v>
      </c>
      <c r="B2" s="90"/>
      <c r="C2" s="90"/>
      <c r="D2" s="38"/>
    </row>
    <row r="3" spans="1:5" ht="15.75" x14ac:dyDescent="0.25">
      <c r="A3" s="90" t="s">
        <v>93</v>
      </c>
      <c r="B3" s="90"/>
      <c r="C3" s="90"/>
      <c r="D3" s="38"/>
    </row>
    <row r="4" spans="1:5" ht="15.75" x14ac:dyDescent="0.25">
      <c r="A4" s="89" t="s">
        <v>107</v>
      </c>
      <c r="B4" s="89"/>
      <c r="C4" s="89"/>
      <c r="D4" s="46"/>
    </row>
    <row r="5" spans="1:5" ht="15.75" x14ac:dyDescent="0.25">
      <c r="A5" s="91"/>
      <c r="B5" s="91"/>
      <c r="C5" s="91"/>
      <c r="D5" s="1"/>
    </row>
    <row r="6" spans="1:5" ht="15.75" x14ac:dyDescent="0.25">
      <c r="A6" s="38"/>
      <c r="B6" s="2" t="s">
        <v>66</v>
      </c>
      <c r="C6" s="47">
        <f>'4 кв.'!B60</f>
        <v>9824.8799999999992</v>
      </c>
      <c r="D6" s="48"/>
    </row>
    <row r="7" spans="1:5" ht="15.75" x14ac:dyDescent="0.25">
      <c r="A7" s="49" t="s">
        <v>94</v>
      </c>
      <c r="B7" s="38" t="s">
        <v>67</v>
      </c>
      <c r="C7" s="50">
        <f>'4 кв.'!B61</f>
        <v>944566.53</v>
      </c>
      <c r="D7" s="51"/>
    </row>
    <row r="8" spans="1:5" ht="15.75" x14ac:dyDescent="0.25">
      <c r="A8" s="13"/>
      <c r="B8" s="2" t="s">
        <v>68</v>
      </c>
      <c r="C8" s="50">
        <f>'4 кв.'!B62</f>
        <v>963764.26</v>
      </c>
      <c r="D8" s="51"/>
    </row>
    <row r="9" spans="1:5" ht="15.75" x14ac:dyDescent="0.25">
      <c r="A9" s="13"/>
      <c r="B9" s="38" t="s">
        <v>95</v>
      </c>
      <c r="C9" s="52">
        <f>SUM(C8:C8)</f>
        <v>963764.26</v>
      </c>
      <c r="D9" s="48"/>
    </row>
    <row r="10" spans="1:5" ht="15.75" x14ac:dyDescent="0.25">
      <c r="A10" s="1"/>
      <c r="B10" s="88"/>
      <c r="C10" s="88"/>
      <c r="D10" s="51"/>
    </row>
    <row r="11" spans="1:5" ht="15.75" x14ac:dyDescent="0.25">
      <c r="A11" s="53" t="s">
        <v>96</v>
      </c>
      <c r="B11" s="54" t="s">
        <v>57</v>
      </c>
      <c r="C11" s="50">
        <f>'1 кв.'!E40+'2 кв.'!E40+'3 кв.'!E40+'4 кв.'!E40</f>
        <v>50458.579999999994</v>
      </c>
      <c r="D11" s="51"/>
    </row>
    <row r="12" spans="1:5" ht="15.75" x14ac:dyDescent="0.25">
      <c r="A12" s="1"/>
      <c r="B12" s="54" t="s">
        <v>97</v>
      </c>
      <c r="C12" s="50">
        <f>E28+E31</f>
        <v>36941.410000000003</v>
      </c>
      <c r="D12" s="51"/>
      <c r="E12" s="55"/>
    </row>
    <row r="13" spans="1:5" ht="15.75" x14ac:dyDescent="0.25">
      <c r="B13" s="56" t="s">
        <v>4</v>
      </c>
      <c r="C13" s="50">
        <f>'1 кв.'!E28+'2 кв.'!E28+'3 кв.'!E28+'4 кв.'!E28</f>
        <v>86432.592000000004</v>
      </c>
      <c r="D13" s="51"/>
    </row>
    <row r="14" spans="1:5" ht="15.75" x14ac:dyDescent="0.25">
      <c r="A14" s="53"/>
      <c r="B14" s="56" t="s">
        <v>25</v>
      </c>
      <c r="C14" s="50">
        <f>'1 кв.'!E29+'2 кв.'!E29+'3 кв.'!E29+'4 кв.'!E29</f>
        <v>120952.92599999998</v>
      </c>
      <c r="D14" s="51"/>
    </row>
    <row r="15" spans="1:5" ht="15.75" x14ac:dyDescent="0.25">
      <c r="A15" s="53"/>
      <c r="B15" s="56" t="s">
        <v>31</v>
      </c>
      <c r="C15" s="50">
        <f>'1 кв.'!E30+'2 кв.'!E30+'3 кв.'!E30+'4 кв.'!E30</f>
        <v>107513.712</v>
      </c>
      <c r="D15" s="51"/>
    </row>
    <row r="16" spans="1:5" ht="15.75" x14ac:dyDescent="0.25">
      <c r="A16" s="53"/>
      <c r="B16" s="56" t="s">
        <v>32</v>
      </c>
      <c r="C16" s="50">
        <f>'1 кв.'!E31+'2 кв.'!E31+'3 кв.'!E31+'4 кв.'!E31</f>
        <v>81030.554999999993</v>
      </c>
      <c r="D16" s="51"/>
    </row>
    <row r="17" spans="1:5" ht="15.75" x14ac:dyDescent="0.25">
      <c r="A17" s="53"/>
      <c r="B17" s="56" t="s">
        <v>33</v>
      </c>
      <c r="C17" s="50">
        <f>'1 кв.'!E32+'2 кв.'!E32+'3 кв.'!E32+'4 кв.'!E32</f>
        <v>32148.707999999999</v>
      </c>
      <c r="D17" s="51"/>
    </row>
    <row r="18" spans="1:5" ht="15.75" x14ac:dyDescent="0.25">
      <c r="A18" s="53"/>
      <c r="B18" s="56" t="s">
        <v>35</v>
      </c>
      <c r="C18" s="50">
        <f>'1 кв.'!E33+'2 кв.'!E33+'3 кв.'!E33+'4 кв.'!E33</f>
        <v>7905.42</v>
      </c>
      <c r="D18" s="51"/>
    </row>
    <row r="19" spans="1:5" ht="15.75" x14ac:dyDescent="0.25">
      <c r="A19" s="53"/>
      <c r="B19" s="56" t="s">
        <v>98</v>
      </c>
      <c r="C19" s="50">
        <f>'1 кв.'!E34+'2 кв.'!E34+'3 кв.'!E34+'4 кв.'!E34</f>
        <v>20158.820999999996</v>
      </c>
      <c r="D19" s="51"/>
    </row>
    <row r="20" spans="1:5" ht="15.75" x14ac:dyDescent="0.25">
      <c r="A20" s="53"/>
      <c r="B20" s="56" t="s">
        <v>99</v>
      </c>
      <c r="C20" s="50">
        <f>'1 кв.'!E35+'2 кв.'!E35+'3 кв.'!E35+'4 кв.'!E35</f>
        <v>4216.2240000000002</v>
      </c>
      <c r="D20" s="51"/>
    </row>
    <row r="21" spans="1:5" ht="15.75" x14ac:dyDescent="0.25">
      <c r="A21" s="53"/>
      <c r="B21" s="56" t="s">
        <v>100</v>
      </c>
      <c r="C21" s="50">
        <f>'1 кв.'!E36+'2 кв.'!E36+'3 кв.'!E36+'4 кв.'!E36</f>
        <v>23520</v>
      </c>
      <c r="D21" s="51"/>
    </row>
    <row r="22" spans="1:5" ht="15.75" x14ac:dyDescent="0.25">
      <c r="A22" s="53"/>
      <c r="B22" s="56" t="s">
        <v>37</v>
      </c>
      <c r="C22" s="50">
        <f>'1 кв.'!E37+'2 кв.'!E37+'3 кв.'!E37+'4 кв.'!E37</f>
        <v>6043.78</v>
      </c>
      <c r="D22" s="51"/>
    </row>
    <row r="23" spans="1:5" ht="15.75" x14ac:dyDescent="0.25">
      <c r="A23" s="53"/>
      <c r="B23" s="56" t="s">
        <v>29</v>
      </c>
      <c r="C23" s="50">
        <f>'1 кв.'!E38+'2 кв.'!E38+'3 кв.'!E38+'4 кв.'!E38</f>
        <v>117395.48699999999</v>
      </c>
      <c r="D23" s="51"/>
    </row>
    <row r="24" spans="1:5" ht="15.75" x14ac:dyDescent="0.25">
      <c r="A24" s="53"/>
      <c r="B24" s="56" t="s">
        <v>39</v>
      </c>
      <c r="C24" s="50">
        <f>'1 кв.'!E39+'2 кв.'!E39+'3 кв.'!E39+'4 кв.'!E39</f>
        <v>169966.52999999997</v>
      </c>
      <c r="D24" s="51"/>
    </row>
    <row r="25" spans="1:5" ht="15.75" x14ac:dyDescent="0.25">
      <c r="A25" s="1"/>
      <c r="B25" s="49" t="s">
        <v>101</v>
      </c>
      <c r="C25" s="47">
        <f>SUM(C11:C24)</f>
        <v>864684.74499999988</v>
      </c>
      <c r="D25" s="51"/>
      <c r="E25" s="55">
        <f>'1 кв.'!E46+'2 кв.'!E46+'3 кв.'!E50+'4 кв.'!E43</f>
        <v>864684.74499999988</v>
      </c>
    </row>
    <row r="26" spans="1:5" ht="15.75" x14ac:dyDescent="0.25">
      <c r="A26" s="1"/>
      <c r="B26" s="57" t="s">
        <v>102</v>
      </c>
      <c r="C26" s="47">
        <f>C6+C9-C25</f>
        <v>108904.39500000014</v>
      </c>
      <c r="D26" s="51"/>
    </row>
    <row r="27" spans="1:5" s="60" customFormat="1" ht="30" x14ac:dyDescent="0.25">
      <c r="A27" s="12"/>
      <c r="B27" s="58" t="s">
        <v>103</v>
      </c>
      <c r="C27" s="3" t="s">
        <v>104</v>
      </c>
      <c r="D27" s="59"/>
    </row>
    <row r="28" spans="1:5" s="60" customFormat="1" ht="15.75" x14ac:dyDescent="0.25">
      <c r="A28" s="72" t="s">
        <v>54</v>
      </c>
      <c r="B28" s="20" t="s">
        <v>50</v>
      </c>
      <c r="C28" s="67">
        <v>10.5</v>
      </c>
      <c r="D28" s="59"/>
      <c r="E28" s="60">
        <f>75.5*118.42</f>
        <v>8940.7100000000009</v>
      </c>
    </row>
    <row r="29" spans="1:5" ht="15.75" x14ac:dyDescent="0.25">
      <c r="A29" s="72"/>
      <c r="B29" s="20" t="s">
        <v>51</v>
      </c>
      <c r="C29" s="67">
        <v>48</v>
      </c>
      <c r="D29" s="51"/>
      <c r="E29" s="60"/>
    </row>
    <row r="30" spans="1:5" ht="15.75" x14ac:dyDescent="0.25">
      <c r="A30" s="72" t="s">
        <v>55</v>
      </c>
      <c r="B30" s="20" t="s">
        <v>52</v>
      </c>
      <c r="C30" s="68">
        <v>1</v>
      </c>
      <c r="D30" s="51"/>
      <c r="E30" s="60"/>
    </row>
    <row r="31" spans="1:5" ht="15.75" x14ac:dyDescent="0.25">
      <c r="A31" s="72" t="s">
        <v>56</v>
      </c>
      <c r="B31" s="20" t="s">
        <v>53</v>
      </c>
      <c r="C31" s="67">
        <v>16</v>
      </c>
      <c r="D31" s="51"/>
      <c r="E31" s="60">
        <f>221*126.7</f>
        <v>28000.7</v>
      </c>
    </row>
    <row r="32" spans="1:5" ht="30" x14ac:dyDescent="0.25">
      <c r="A32" s="72" t="s">
        <v>77</v>
      </c>
      <c r="B32" s="20" t="s">
        <v>112</v>
      </c>
      <c r="C32" s="68">
        <v>3</v>
      </c>
      <c r="D32" s="51"/>
      <c r="E32" s="60"/>
    </row>
    <row r="33" spans="1:5" ht="15.75" x14ac:dyDescent="0.25">
      <c r="A33" s="72"/>
      <c r="B33" s="20" t="s">
        <v>113</v>
      </c>
      <c r="C33" s="68">
        <v>24</v>
      </c>
      <c r="D33" s="51"/>
      <c r="E33" s="60"/>
    </row>
    <row r="34" spans="1:5" ht="15.75" x14ac:dyDescent="0.25">
      <c r="A34" s="72"/>
      <c r="B34" s="20" t="s">
        <v>114</v>
      </c>
      <c r="C34" s="67">
        <v>1</v>
      </c>
      <c r="D34" s="51"/>
      <c r="E34" s="60"/>
    </row>
    <row r="35" spans="1:5" ht="15.75" x14ac:dyDescent="0.25">
      <c r="A35" s="72" t="s">
        <v>78</v>
      </c>
      <c r="B35" s="69" t="s">
        <v>76</v>
      </c>
      <c r="C35" s="68">
        <v>1</v>
      </c>
      <c r="D35" s="51"/>
      <c r="E35" s="60"/>
    </row>
    <row r="36" spans="1:5" ht="15.75" x14ac:dyDescent="0.25">
      <c r="A36" s="72" t="s">
        <v>84</v>
      </c>
      <c r="B36" s="61" t="s">
        <v>115</v>
      </c>
      <c r="C36" s="68">
        <v>100</v>
      </c>
      <c r="D36" s="51"/>
      <c r="E36" s="60"/>
    </row>
    <row r="37" spans="1:5" ht="30" x14ac:dyDescent="0.25">
      <c r="A37" s="72"/>
      <c r="B37" s="61" t="s">
        <v>80</v>
      </c>
      <c r="C37" s="68">
        <v>2</v>
      </c>
      <c r="D37" s="51"/>
      <c r="E37" s="60"/>
    </row>
    <row r="38" spans="1:5" ht="30" x14ac:dyDescent="0.25">
      <c r="A38" s="72"/>
      <c r="B38" s="61" t="s">
        <v>81</v>
      </c>
      <c r="C38" s="68">
        <v>12</v>
      </c>
      <c r="D38" s="51"/>
      <c r="E38" s="60"/>
    </row>
    <row r="39" spans="1:5" ht="15.75" x14ac:dyDescent="0.25">
      <c r="A39" s="72"/>
      <c r="B39" s="61" t="s">
        <v>51</v>
      </c>
      <c r="C39" s="70">
        <v>16</v>
      </c>
      <c r="D39" s="51"/>
      <c r="E39" s="60"/>
    </row>
    <row r="40" spans="1:5" ht="15.75" x14ac:dyDescent="0.25">
      <c r="A40" s="72" t="s">
        <v>85</v>
      </c>
      <c r="B40" s="61" t="s">
        <v>82</v>
      </c>
      <c r="C40" s="68">
        <v>8</v>
      </c>
      <c r="D40" s="51"/>
      <c r="E40" s="60"/>
    </row>
    <row r="41" spans="1:5" ht="15.75" x14ac:dyDescent="0.25">
      <c r="A41" s="72" t="s">
        <v>86</v>
      </c>
      <c r="B41" s="20" t="s">
        <v>116</v>
      </c>
      <c r="C41" s="67">
        <v>4</v>
      </c>
      <c r="D41" s="51"/>
      <c r="E41" s="60"/>
    </row>
    <row r="42" spans="1:5" ht="15.75" x14ac:dyDescent="0.25">
      <c r="A42" s="72"/>
      <c r="B42" s="61" t="s">
        <v>82</v>
      </c>
      <c r="C42" s="68">
        <v>4</v>
      </c>
      <c r="D42" s="51"/>
      <c r="E42" s="60"/>
    </row>
    <row r="43" spans="1:5" ht="15.75" x14ac:dyDescent="0.25">
      <c r="A43" s="72"/>
      <c r="B43" s="61" t="s">
        <v>83</v>
      </c>
      <c r="C43" s="68">
        <v>2</v>
      </c>
      <c r="D43" s="51"/>
      <c r="E43" s="60"/>
    </row>
    <row r="44" spans="1:5" ht="15.75" x14ac:dyDescent="0.25">
      <c r="A44" s="72" t="s">
        <v>111</v>
      </c>
      <c r="B44" s="71" t="s">
        <v>110</v>
      </c>
      <c r="C44" s="72">
        <v>44</v>
      </c>
      <c r="D44" s="51"/>
    </row>
    <row r="45" spans="1:5" ht="15.75" x14ac:dyDescent="0.25">
      <c r="A45" s="3"/>
      <c r="B45" s="61"/>
      <c r="C45" s="72"/>
      <c r="D45" s="51"/>
    </row>
    <row r="46" spans="1:5" s="66" customFormat="1" ht="15.75" x14ac:dyDescent="0.25">
      <c r="A46" s="62"/>
      <c r="B46" s="63" t="s">
        <v>105</v>
      </c>
      <c r="C46" s="64">
        <f>SUM(C29:C45)</f>
        <v>286</v>
      </c>
      <c r="D46" s="65"/>
    </row>
    <row r="47" spans="1:5" ht="15.75" x14ac:dyDescent="0.25">
      <c r="A47" s="1"/>
      <c r="B47" s="49"/>
      <c r="C47" s="49"/>
      <c r="D47" s="51"/>
    </row>
    <row r="48" spans="1:5" ht="15.75" x14ac:dyDescent="0.25">
      <c r="A48" s="49" t="s">
        <v>106</v>
      </c>
      <c r="C48" s="49"/>
      <c r="D48" s="51"/>
    </row>
    <row r="49" spans="1:4" ht="15.75" x14ac:dyDescent="0.25">
      <c r="A49" s="1"/>
      <c r="B49" s="49"/>
      <c r="C49" s="49"/>
      <c r="D49" s="51"/>
    </row>
    <row r="50" spans="1:4" ht="15.75" x14ac:dyDescent="0.25">
      <c r="A50" s="1"/>
      <c r="B50" s="49"/>
      <c r="C50" s="49"/>
      <c r="D50" s="51"/>
    </row>
    <row r="51" spans="1:4" ht="15.75" x14ac:dyDescent="0.25">
      <c r="A51" s="1"/>
      <c r="B51" s="49"/>
      <c r="C51" s="49"/>
      <c r="D51" s="51"/>
    </row>
    <row r="52" spans="1:4" ht="15.75" x14ac:dyDescent="0.25">
      <c r="A52" s="1"/>
      <c r="B52" s="49"/>
      <c r="C52" s="49"/>
      <c r="D52" s="51"/>
    </row>
    <row r="53" spans="1:4" ht="15.75" x14ac:dyDescent="0.25">
      <c r="A53" s="1"/>
      <c r="B53" s="49"/>
      <c r="C53" s="49"/>
      <c r="D53" s="51"/>
    </row>
    <row r="54" spans="1:4" ht="15.75" x14ac:dyDescent="0.25">
      <c r="A54" s="1"/>
      <c r="B54" s="49"/>
      <c r="C54" s="49"/>
      <c r="D54" s="51"/>
    </row>
    <row r="55" spans="1:4" ht="15.75" x14ac:dyDescent="0.25">
      <c r="A55" s="1"/>
      <c r="B55" s="49"/>
      <c r="C55" s="49"/>
      <c r="D55" s="51"/>
    </row>
    <row r="56" spans="1:4" ht="15.75" x14ac:dyDescent="0.25">
      <c r="A56" s="1"/>
      <c r="B56" s="49"/>
      <c r="C56" s="49"/>
      <c r="D56" s="51"/>
    </row>
    <row r="57" spans="1:4" ht="15.75" x14ac:dyDescent="0.25">
      <c r="A57" s="1"/>
      <c r="B57" s="49"/>
      <c r="C57" s="49"/>
      <c r="D57" s="51"/>
    </row>
    <row r="58" spans="1:4" ht="15.75" x14ac:dyDescent="0.25">
      <c r="A58" s="1"/>
      <c r="B58" s="49"/>
      <c r="C58" s="49"/>
      <c r="D58" s="51"/>
    </row>
    <row r="59" spans="1:4" ht="15.75" x14ac:dyDescent="0.25">
      <c r="A59" s="1"/>
      <c r="B59" s="49"/>
      <c r="C59" s="49"/>
      <c r="D59" s="51"/>
    </row>
    <row r="60" spans="1:4" ht="15.75" x14ac:dyDescent="0.25">
      <c r="A60" s="1"/>
      <c r="B60" s="49"/>
      <c r="C60" s="49"/>
      <c r="D60" s="51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2017-01-31T10:27:08Z</dcterms:modified>
</cp:coreProperties>
</file>