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1 кв." sheetId="1" r:id="rId1"/>
    <sheet name="2 кв." sheetId="2" r:id="rId2"/>
    <sheet name="3 кв." sheetId="3" r:id="rId3"/>
    <sheet name="4 кв." sheetId="4" r:id="rId4"/>
    <sheet name="годовой отчет" sheetId="5" r:id="rId5"/>
  </sheets>
  <definedNames>
    <definedName name="_edn1" localSheetId="0">'1 кв.'!$A$92</definedName>
    <definedName name="_edn2" localSheetId="0">'1 кв.'!$A$94</definedName>
    <definedName name="_edn3" localSheetId="0">'1 кв.'!$A$95</definedName>
    <definedName name="_edn4" localSheetId="0">'1 кв.'!$A$96</definedName>
    <definedName name="_ednref1" localSheetId="0">'1 кв.'!#REF!</definedName>
    <definedName name="_ednref2" localSheetId="0">'1 кв.'!$A$65</definedName>
    <definedName name="_ednref3" localSheetId="0">'1 кв.'!$D$64</definedName>
    <definedName name="_ednref4" localSheetId="0">'1 кв.'!$D$65</definedName>
    <definedName name="_xlnm.Print_Area" localSheetId="0">'1 кв.'!$A$1:$E$63</definedName>
    <definedName name="_xlnm.Print_Area" localSheetId="1">'2 кв.'!$A$1:$E$70</definedName>
    <definedName name="_xlnm.Print_Area" localSheetId="2">'3 кв.'!$A$1:$E$84</definedName>
    <definedName name="_xlnm.Print_Area" localSheetId="3">'4 кв.'!$A$1:$E$73</definedName>
    <definedName name="_xlnm.Print_Area" localSheetId="4">'годовой отчет'!$A$1:$C$82</definedName>
  </definedNames>
  <calcPr calcId="145621"/>
</workbook>
</file>

<file path=xl/calcChain.xml><?xml version="1.0" encoding="utf-8"?>
<calcChain xmlns="http://schemas.openxmlformats.org/spreadsheetml/2006/main">
  <c r="C12" i="5" l="1"/>
  <c r="E54" i="4"/>
  <c r="C25" i="5"/>
  <c r="C26" i="5" s="1"/>
  <c r="C80" i="5" l="1"/>
  <c r="E40" i="5"/>
  <c r="E29" i="5"/>
  <c r="C11" i="5"/>
  <c r="C14" i="5"/>
  <c r="C15" i="5"/>
  <c r="C16" i="5"/>
  <c r="C17" i="5"/>
  <c r="C18" i="5"/>
  <c r="C19" i="5"/>
  <c r="C20" i="5"/>
  <c r="C21" i="5"/>
  <c r="C22" i="5"/>
  <c r="C23" i="5"/>
  <c r="C24" i="5"/>
  <c r="C13" i="5"/>
  <c r="C8" i="5"/>
  <c r="C9" i="5" s="1"/>
  <c r="C7" i="5"/>
  <c r="C6" i="5"/>
  <c r="C27" i="5" l="1"/>
  <c r="E52" i="4" l="1"/>
  <c r="E51" i="4"/>
  <c r="E50" i="4"/>
  <c r="E49" i="4"/>
  <c r="E48" i="4"/>
  <c r="E47" i="4"/>
  <c r="E46" i="4"/>
  <c r="E45" i="4"/>
  <c r="E44" i="4"/>
  <c r="E43" i="4"/>
  <c r="E42" i="4"/>
  <c r="E39" i="4"/>
  <c r="E38" i="4"/>
  <c r="E35" i="4"/>
  <c r="E34" i="4"/>
  <c r="E33" i="4"/>
  <c r="E32" i="4"/>
  <c r="E31" i="4"/>
  <c r="E30" i="4"/>
  <c r="E29" i="4"/>
  <c r="E28" i="4"/>
  <c r="B73" i="4" l="1"/>
  <c r="E62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3" i="3"/>
  <c r="E47" i="3" l="1"/>
  <c r="E46" i="3"/>
  <c r="E45" i="3"/>
  <c r="E44" i="3"/>
  <c r="E43" i="3"/>
  <c r="E42" i="3"/>
  <c r="E41" i="3"/>
  <c r="E39" i="3"/>
  <c r="E38" i="3"/>
  <c r="E35" i="3"/>
  <c r="E34" i="3"/>
  <c r="E33" i="3"/>
  <c r="E32" i="3"/>
  <c r="E31" i="3"/>
  <c r="E30" i="3"/>
  <c r="E29" i="3"/>
  <c r="E28" i="3"/>
  <c r="E65" i="3" l="1"/>
  <c r="B84" i="3" s="1"/>
  <c r="G40" i="2"/>
  <c r="G44" i="2"/>
  <c r="E50" i="2"/>
  <c r="E43" i="2"/>
  <c r="E44" i="2"/>
  <c r="E45" i="2"/>
  <c r="E46" i="2"/>
  <c r="E47" i="2"/>
  <c r="E42" i="2"/>
  <c r="E51" i="1" l="1"/>
  <c r="E46" i="1"/>
  <c r="E47" i="1"/>
  <c r="E48" i="1"/>
  <c r="E49" i="1"/>
  <c r="E42" i="1"/>
  <c r="E43" i="1"/>
  <c r="E44" i="1"/>
  <c r="E45" i="1"/>
  <c r="E41" i="1"/>
  <c r="E40" i="2"/>
  <c r="E40" i="1"/>
  <c r="E28" i="2" l="1"/>
  <c r="G36" i="2"/>
  <c r="G37" i="2"/>
  <c r="E41" i="2" l="1"/>
  <c r="E39" i="2"/>
  <c r="E38" i="2"/>
  <c r="E35" i="2"/>
  <c r="E34" i="2"/>
  <c r="E33" i="2"/>
  <c r="E32" i="2"/>
  <c r="E31" i="2"/>
  <c r="E30" i="2"/>
  <c r="E29" i="2"/>
  <c r="E29" i="1" l="1"/>
  <c r="G29" i="2" s="1"/>
  <c r="E39" i="1" l="1"/>
  <c r="G39" i="2" s="1"/>
  <c r="E38" i="1"/>
  <c r="G38" i="2" s="1"/>
  <c r="E34" i="1"/>
  <c r="G34" i="2" s="1"/>
  <c r="E33" i="1"/>
  <c r="G33" i="2" s="1"/>
  <c r="E32" i="1" l="1"/>
  <c r="G32" i="2" s="1"/>
  <c r="E31" i="1"/>
  <c r="G31" i="2" s="1"/>
  <c r="E30" i="1"/>
  <c r="G30" i="2" s="1"/>
  <c r="E35" i="1" l="1"/>
  <c r="G35" i="2" s="1"/>
  <c r="E28" i="1"/>
  <c r="G28" i="2" s="1"/>
  <c r="B74" i="1" l="1"/>
  <c r="B69" i="2"/>
</calcChain>
</file>

<file path=xl/sharedStrings.xml><?xml version="1.0" encoding="utf-8"?>
<sst xmlns="http://schemas.openxmlformats.org/spreadsheetml/2006/main" count="561" uniqueCount="165">
  <si>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</si>
  <si>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</si>
  <si>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</si>
  <si>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</si>
  <si>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</si>
  <si>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</si>
  <si>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</si>
  <si>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</si>
  <si>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</si>
  <si>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</si>
  <si>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</si>
  <si>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</si>
  <si>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</si>
  <si>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</si>
  <si>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</si>
  <si>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</si>
  <si>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</si>
  <si>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</si>
  <si>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</si>
  <si>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</si>
  <si>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</si>
  <si>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</si>
  <si>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</si>
  <si>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</si>
  <si>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</si>
  <si>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</si>
  <si>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</si>
  <si>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</si>
  <si>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</si>
  <si>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</si>
  <si>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</si>
  <si>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Санитарное содержание придомовой территории</t>
  </si>
  <si>
    <t>Санитарное содержание мест общего пользования дома</t>
  </si>
  <si>
    <t>Обслуживание ОПУ ТЭ</t>
  </si>
  <si>
    <t>Согласно регламента</t>
  </si>
  <si>
    <t>Обслуживание ОПУ ХВС</t>
  </si>
  <si>
    <t>ежеквартально</t>
  </si>
  <si>
    <t>Услуги по дератизации и дезинфекции</t>
  </si>
  <si>
    <t>По заявке собственников или 4 раза в год</t>
  </si>
  <si>
    <t>Расходы по управлению МКД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</si>
  <si>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</si>
  <si>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</si>
  <si>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</si>
  <si>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г. Россошь, ул. Заводская, д. 45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</si>
  <si>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Нестеренко Людмилы Владимировны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</si>
  <si>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№9,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№б/н от 05.05.2015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</si>
  <si>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№34  от   12.05.2015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</si>
  <si>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№45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Заводская</t>
    </r>
  </si>
  <si>
    <t>Периодическая проверка технического состояния вентиляционных каналов, дымоходов</t>
  </si>
  <si>
    <t>Замена клемника, шины нулевой (кв.77)</t>
  </si>
  <si>
    <t xml:space="preserve">Ремонт и подгонка фрамуги подъездного окна </t>
  </si>
  <si>
    <t>Устранение течи кровли (кв.29)</t>
  </si>
  <si>
    <t>Устранение течи кровли примыканий к вент.каналам (кв.74)</t>
  </si>
  <si>
    <t>Осмотр ХВС (кв.45)</t>
  </si>
  <si>
    <t>Замена вставки в ВРУ 100 А (кв.14)</t>
  </si>
  <si>
    <t>Обследование стены на протечку (кв.30)</t>
  </si>
  <si>
    <t>Ремонт мягкой кровли (кв.30,50)</t>
  </si>
  <si>
    <t>Ремонт мягкой кровли (кв.14)</t>
  </si>
  <si>
    <t>Итого:</t>
  </si>
  <si>
    <t>Стоимость материалов</t>
  </si>
  <si>
    <t>ч/час</t>
  </si>
  <si>
    <t>январь</t>
  </si>
  <si>
    <t>февраль</t>
  </si>
  <si>
    <t>март</t>
  </si>
  <si>
    <t>за 1 кв.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</si>
  <si>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</si>
  <si>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Нестеренко Л.В.</t>
    </r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</si>
  <si>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 двести пятьдесят две тысячи девятьсот девяносто семь( прописью) рублей 17 копеек.</t>
    </r>
  </si>
  <si>
    <t>Настоящий Акт составлен в 2-х экземплярах, имеющий одинаковую юридическую силу, по одному для каждой Стороны.</t>
  </si>
  <si>
    <t>"30" 06  2016 г.</t>
  </si>
  <si>
    <t>Монтаж замков на 1,5 подвал</t>
  </si>
  <si>
    <t>уборка мусора во дворе, ремонт двери в подвал</t>
  </si>
  <si>
    <t>Устранение течи кровли (кв.90)</t>
  </si>
  <si>
    <t xml:space="preserve">Изготовление отливов на козырьки над подъездами </t>
  </si>
  <si>
    <t>Ремонт козырьков (кв.5)</t>
  </si>
  <si>
    <t>Установка табличек -указателей над входами в подъезд (кв.4)</t>
  </si>
  <si>
    <t>апрель</t>
  </si>
  <si>
    <t>май</t>
  </si>
  <si>
    <t>июнь</t>
  </si>
  <si>
    <t>2 квартал</t>
  </si>
  <si>
    <t xml:space="preserve">определена приложением № 9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</si>
  <si>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</si>
  <si>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</si>
  <si>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</si>
  <si>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</si>
  <si>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</si>
  <si>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r>
      <t xml:space="preserve">являющегося собственником квартиры </t>
    </r>
    <r>
      <rPr>
        <u/>
        <sz val="10"/>
        <color theme="1"/>
        <rFont val="Times New Roman"/>
        <family val="1"/>
        <charset val="204"/>
      </rPr>
      <t xml:space="preserve">№9, </t>
    </r>
    <r>
      <rPr>
        <sz val="10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0"/>
        <color theme="1"/>
        <rFont val="Times New Roman"/>
        <family val="1"/>
        <charset val="204"/>
      </rPr>
      <t>протокола общего собрания собственников №б/н от 05.05.2015 г.</t>
    </r>
  </si>
  <si>
    <r>
      <t xml:space="preserve">с одной стороны, и </t>
    </r>
    <r>
      <rPr>
        <b/>
        <u/>
        <sz val="10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</si>
  <si>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0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</si>
  <si>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действующий на основании </t>
    </r>
    <r>
      <rPr>
        <u/>
        <sz val="10"/>
        <color theme="1"/>
        <rFont val="Times New Roman"/>
        <family val="1"/>
        <charset val="204"/>
      </rPr>
      <t xml:space="preserve">устава </t>
    </r>
    <r>
      <rPr>
        <sz val="10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</si>
  <si>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0"/>
        <color theme="1"/>
        <rFont val="Times New Roman"/>
        <family val="1"/>
        <charset val="204"/>
      </rPr>
      <t>№34  от   12.05.2015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</si>
  <si>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0"/>
        <color theme="1"/>
        <rFont val="Times New Roman"/>
        <family val="1"/>
        <charset val="204"/>
      </rPr>
      <t xml:space="preserve"> №45</t>
    </r>
    <r>
      <rPr>
        <sz val="10"/>
        <color theme="1"/>
        <rFont val="Times New Roman"/>
        <family val="1"/>
        <charset val="204"/>
      </rPr>
      <t>, расположенном по адресу:</t>
    </r>
    <r>
      <rPr>
        <u/>
        <sz val="10"/>
        <color theme="1"/>
        <rFont val="Times New Roman"/>
        <family val="1"/>
        <charset val="204"/>
      </rPr>
      <t xml:space="preserve"> г. Россошь, ул. Заводская</t>
    </r>
  </si>
  <si>
    <r>
      <t xml:space="preserve">Исполнитель - </t>
    </r>
    <r>
      <rPr>
        <b/>
        <sz val="10"/>
        <color theme="1"/>
        <rFont val="Times New Roman"/>
        <family val="1"/>
        <charset val="204"/>
      </rPr>
      <t>ООО ЖКХ "Локомотив", в лице директора Шевченко Г.А.</t>
    </r>
  </si>
  <si>
    <t>Детская площадка 143 250 руб</t>
  </si>
  <si>
    <t>Перекрыть, открыть холодную воду (в.13)</t>
  </si>
  <si>
    <r>
      <t xml:space="preserve">           2. Всего за период с</t>
    </r>
    <r>
      <rPr>
        <u/>
        <sz val="10"/>
        <color theme="1"/>
        <rFont val="Times New Roman"/>
        <family val="1"/>
        <charset val="204"/>
      </rPr>
      <t xml:space="preserve"> "01" 04 2016 г</t>
    </r>
    <r>
      <rPr>
        <sz val="10"/>
        <color theme="1"/>
        <rFont val="Times New Roman"/>
        <family val="1"/>
        <charset val="204"/>
      </rPr>
      <t>. по "</t>
    </r>
    <r>
      <rPr>
        <u/>
        <sz val="10"/>
        <color theme="1"/>
        <rFont val="Times New Roman"/>
        <family val="1"/>
        <charset val="204"/>
      </rPr>
      <t>30" 06 2016 г.</t>
    </r>
    <r>
      <rPr>
        <sz val="10"/>
        <color theme="1"/>
        <rFont val="Times New Roman"/>
        <family val="1"/>
        <charset val="204"/>
      </rPr>
      <t xml:space="preserve"> выполнено работ (оказано услуг) на общую сумму  двести семнадцать тысяч семьсот шестьдесят восемь (прописью) рублей 73 копейки.</t>
    </r>
  </si>
  <si>
    <r>
      <t xml:space="preserve">именуемый в дальнейшем "Заказчик", в лице  </t>
    </r>
    <r>
      <rPr>
        <b/>
        <u/>
        <sz val="10"/>
        <color theme="1"/>
        <rFont val="Times New Roman"/>
        <family val="1"/>
        <charset val="204"/>
      </rPr>
      <t>Абашиной Татьяны Афанасьевны</t>
    </r>
  </si>
  <si>
    <r>
      <t xml:space="preserve">Заказчик - </t>
    </r>
    <r>
      <rPr>
        <b/>
        <sz val="10"/>
        <color theme="1"/>
        <rFont val="Times New Roman"/>
        <family val="1"/>
        <charset val="204"/>
      </rPr>
      <t>Собственники МКД, в лице председателя совета дома Абашиной Т.А.</t>
    </r>
  </si>
  <si>
    <t>"30" 09  2016 г.</t>
  </si>
  <si>
    <r>
      <t xml:space="preserve">являющегося собственником квартиры </t>
    </r>
    <r>
      <rPr>
        <u/>
        <sz val="10"/>
        <color theme="1"/>
        <rFont val="Times New Roman"/>
        <family val="1"/>
        <charset val="204"/>
      </rPr>
      <t xml:space="preserve">№5, </t>
    </r>
    <r>
      <rPr>
        <sz val="10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0"/>
        <color theme="1"/>
        <rFont val="Times New Roman"/>
        <family val="1"/>
        <charset val="204"/>
      </rPr>
      <t>протокола общего собрания собственников №б/н от 05.05.2015 г.</t>
    </r>
  </si>
  <si>
    <t>3 квартал</t>
  </si>
  <si>
    <t>Оклеивание поверхностей козырьков входов (кв.5)</t>
  </si>
  <si>
    <t>Устройство мягкой кровли козырьков (кв.5)</t>
  </si>
  <si>
    <t xml:space="preserve">Устройство отливов на козырьках </t>
  </si>
  <si>
    <t xml:space="preserve">Уборка мусора из подвала </t>
  </si>
  <si>
    <t>Ремонт мягкой кровли (кв.44)</t>
  </si>
  <si>
    <t>Уборка в подвале (кв.5)</t>
  </si>
  <si>
    <t>Замена ламп, патрона 5,6 под. Над входом (кв.66)</t>
  </si>
  <si>
    <t>Ремонт системы отопления (кв.5)</t>
  </si>
  <si>
    <t>Монтаж плети отопления в подвале (кв.76)16</t>
  </si>
  <si>
    <t xml:space="preserve">Изготовление скруток для ремонта системы отопления </t>
  </si>
  <si>
    <t xml:space="preserve">Изготовление, сварка  дверей (5 шт.) </t>
  </si>
  <si>
    <t>Установка дверей (кв.5)</t>
  </si>
  <si>
    <t xml:space="preserve">Грунтовка, покраска, утепление дверей. Установка доводчика и замка </t>
  </si>
  <si>
    <t>Ремонт кровли 60 м2 (кв.5)</t>
  </si>
  <si>
    <t>Осмотр протечки мягкой кровли (кв.5)</t>
  </si>
  <si>
    <t>Обследование кровли на протекание (кв.89)</t>
  </si>
  <si>
    <t>Устранение протекания кровли (кв.44,29)</t>
  </si>
  <si>
    <t>Устройство примыканий к вент каналам  (кв.5)</t>
  </si>
  <si>
    <t>навешивание дверей на слуховом окне (кв.5)</t>
  </si>
  <si>
    <t>Спиливание веток и деревьев (кв.5)</t>
  </si>
  <si>
    <t>Демонтаж, монтаж входных дверей 5 шт., кирпичная кладка перегородок  (кв.5)</t>
  </si>
  <si>
    <t>Штукатурка дверных откосов (кв.5)</t>
  </si>
  <si>
    <t>Штукатурка швов 190 м.п. (кв.1,3-16,13,10,77,27,24,29,534,38,44,18,20,14,12)</t>
  </si>
  <si>
    <t>июль</t>
  </si>
  <si>
    <t>август</t>
  </si>
  <si>
    <t>сентябрь</t>
  </si>
  <si>
    <r>
      <t xml:space="preserve">           2. Всего за период с</t>
    </r>
    <r>
      <rPr>
        <u/>
        <sz val="10"/>
        <color theme="1"/>
        <rFont val="Times New Roman"/>
        <family val="1"/>
        <charset val="204"/>
      </rPr>
      <t xml:space="preserve"> "01" 07 2016 г</t>
    </r>
    <r>
      <rPr>
        <sz val="10"/>
        <color theme="1"/>
        <rFont val="Times New Roman"/>
        <family val="1"/>
        <charset val="204"/>
      </rPr>
      <t>. по "</t>
    </r>
    <r>
      <rPr>
        <u/>
        <sz val="10"/>
        <color theme="1"/>
        <rFont val="Times New Roman"/>
        <family val="1"/>
        <charset val="204"/>
      </rPr>
      <t>30" 09 2016 г.</t>
    </r>
    <r>
      <rPr>
        <sz val="10"/>
        <color theme="1"/>
        <rFont val="Times New Roman"/>
        <family val="1"/>
        <charset val="204"/>
      </rPr>
      <t xml:space="preserve"> выполнено работ (оказано услуг) на общую сумму триста девяносто одна тысяча двадцать рублей 73 копейки.</t>
    </r>
  </si>
  <si>
    <t>"31" 12  2016 г.</t>
  </si>
  <si>
    <t>4 квартал</t>
  </si>
  <si>
    <t>изготовление щита и монтаж на подвальное окно</t>
  </si>
  <si>
    <t>регулировка кодовых замков в подъездах</t>
  </si>
  <si>
    <t>обследование кровли на протекание (кв.13)</t>
  </si>
  <si>
    <t>ремонт штукатурки дверных откосов после установки дверей, шпаклевка, покраска</t>
  </si>
  <si>
    <t>изготовление коврвыбивалки</t>
  </si>
  <si>
    <t>изготовление и монтаж двери (1шт) свар.работы</t>
  </si>
  <si>
    <t>уборка подвала от мусора</t>
  </si>
  <si>
    <t>ремонт отд.мест кровли 3м2 (кв.90)</t>
  </si>
  <si>
    <t>покраска, утепление и монтаж двери</t>
  </si>
  <si>
    <t xml:space="preserve">Штуккатурка дверных откосов </t>
  </si>
  <si>
    <t>Регулировка доводчика  (кв.62,76)</t>
  </si>
  <si>
    <t>октябрь</t>
  </si>
  <si>
    <t>ноябрь</t>
  </si>
  <si>
    <t>декабрь</t>
  </si>
  <si>
    <t>ОТЧЕТ</t>
  </si>
  <si>
    <t>О ВЫПОЛНЕННЫХ РАБОТАХ И ДВИЖЕНИИ  СРЕДСТВ</t>
  </si>
  <si>
    <t xml:space="preserve">НА ЛИЦЕВОМ СЧЕТЕ  ЗА 2016 год </t>
  </si>
  <si>
    <t xml:space="preserve">Доход: </t>
  </si>
  <si>
    <t>Итого доходов:</t>
  </si>
  <si>
    <t>Расходы:</t>
  </si>
  <si>
    <t>Затраты по выполненным работам</t>
  </si>
  <si>
    <t>Осмотр</t>
  </si>
  <si>
    <t>Обслуживание ВДГО</t>
  </si>
  <si>
    <t>Проверка ВДПО</t>
  </si>
  <si>
    <t>Итого расходов</t>
  </si>
  <si>
    <t>Остаток средств</t>
  </si>
  <si>
    <t>Наименование работ</t>
  </si>
  <si>
    <t>трудозатр ч-час</t>
  </si>
  <si>
    <t>ИТОГО</t>
  </si>
  <si>
    <t>Составил: инженер ПТО ____________________ Филиппенко Ю.А.</t>
  </si>
  <si>
    <t>по ж.д. ул. Заводская, 45</t>
  </si>
  <si>
    <t>Поверка ОПУ ТЭ</t>
  </si>
  <si>
    <t>руб.</t>
  </si>
  <si>
    <t>изготовление ковровыбивалки</t>
  </si>
  <si>
    <r>
      <t xml:space="preserve">           2. Всего за период с</t>
    </r>
    <r>
      <rPr>
        <u/>
        <sz val="10"/>
        <color theme="1"/>
        <rFont val="Times New Roman"/>
        <family val="1"/>
        <charset val="204"/>
      </rPr>
      <t xml:space="preserve"> "01" 10 2016 г</t>
    </r>
    <r>
      <rPr>
        <sz val="10"/>
        <color theme="1"/>
        <rFont val="Times New Roman"/>
        <family val="1"/>
        <charset val="204"/>
      </rPr>
      <t>. по "</t>
    </r>
    <r>
      <rPr>
        <u/>
        <sz val="10"/>
        <color theme="1"/>
        <rFont val="Times New Roman"/>
        <family val="1"/>
        <charset val="204"/>
      </rPr>
      <t>31" 12 2016 г.</t>
    </r>
    <r>
      <rPr>
        <sz val="10"/>
        <color theme="1"/>
        <rFont val="Times New Roman"/>
        <family val="1"/>
        <charset val="204"/>
      </rPr>
      <t xml:space="preserve"> выполнено работ (оказано услуг) на общую сумму двести сорок девять тысяч сто двадцать шесть рублей 59 копеек.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</si>
</sst>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11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3" fontId="4" fillId="0" borderId="7" xfId="1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left" wrapText="1"/>
    </xf>
    <xf numFmtId="0" fontId="2" fillId="0" borderId="1" xfId="0" applyFont="1" applyBorder="1" applyAlignment="1">
      <alignment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0" xfId="0" applyNumberFormat="1" applyFont="1"/>
    <xf numFmtId="0" fontId="2" fillId="0" borderId="7" xfId="0" applyFont="1" applyBorder="1" applyAlignment="1">
      <alignment vertical="center" wrapText="1"/>
    </xf>
    <xf numFmtId="43" fontId="2" fillId="0" borderId="7" xfId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3" fontId="2" fillId="0" borderId="5" xfId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3" fontId="12" fillId="0" borderId="1" xfId="1" applyFont="1" applyBorder="1" applyAlignment="1">
      <alignment horizontal="center" vertical="center" wrapText="1"/>
    </xf>
    <xf numFmtId="0" fontId="12" fillId="0" borderId="0" xfId="0" applyFont="1"/>
    <xf numFmtId="43" fontId="12" fillId="0" borderId="0" xfId="0" applyNumberFormat="1" applyFont="1"/>
    <xf numFmtId="0" fontId="2" fillId="0" borderId="2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164" fontId="12" fillId="0" borderId="0" xfId="1" applyNumberFormat="1" applyFont="1"/>
    <xf numFmtId="0" fontId="2" fillId="0" borderId="0" xfId="0" applyFont="1" applyAlignment="1"/>
    <xf numFmtId="164" fontId="2" fillId="0" borderId="0" xfId="1" applyNumberFormat="1" applyFont="1"/>
    <xf numFmtId="43" fontId="4" fillId="0" borderId="0" xfId="0" applyNumberFormat="1" applyFont="1"/>
    <xf numFmtId="0" fontId="11" fillId="0" borderId="4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8" fillId="0" borderId="0" xfId="0" applyFont="1" applyAlignment="1"/>
    <xf numFmtId="0" fontId="3" fillId="0" borderId="0" xfId="0" applyFont="1" applyAlignment="1"/>
    <xf numFmtId="164" fontId="8" fillId="0" borderId="0" xfId="1" applyNumberFormat="1" applyFont="1"/>
    <xf numFmtId="4" fontId="18" fillId="0" borderId="0" xfId="0" applyNumberFormat="1" applyFont="1"/>
    <xf numFmtId="0" fontId="3" fillId="0" borderId="0" xfId="0" applyFont="1" applyAlignment="1">
      <alignment horizontal="left"/>
    </xf>
    <xf numFmtId="164" fontId="4" fillId="0" borderId="0" xfId="1" applyNumberFormat="1" applyFont="1"/>
    <xf numFmtId="4" fontId="3" fillId="0" borderId="0" xfId="0" applyNumberFormat="1" applyFont="1"/>
    <xf numFmtId="164" fontId="8" fillId="0" borderId="0" xfId="0" applyNumberFormat="1" applyFont="1" applyAlignment="1">
      <alignment horizontal="right"/>
    </xf>
    <xf numFmtId="0" fontId="3" fillId="0" borderId="0" xfId="0" applyFont="1" applyBorder="1"/>
    <xf numFmtId="49" fontId="11" fillId="0" borderId="0" xfId="0" applyNumberFormat="1" applyFont="1" applyBorder="1" applyAlignment="1">
      <alignment wrapText="1"/>
    </xf>
    <xf numFmtId="43" fontId="0" fillId="0" borderId="0" xfId="0" applyNumberFormat="1"/>
    <xf numFmtId="49" fontId="4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11" fillId="0" borderId="9" xfId="0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4" fontId="9" fillId="0" borderId="0" xfId="0" applyNumberFormat="1" applyFont="1"/>
    <xf numFmtId="0" fontId="20" fillId="0" borderId="0" xfId="0" applyFont="1"/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right" wrapText="1"/>
    </xf>
    <xf numFmtId="0" fontId="12" fillId="0" borderId="2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3" fontId="2" fillId="0" borderId="10" xfId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view="pageBreakPreview" topLeftCell="A37" zoomScaleNormal="100" zoomScaleSheetLayoutView="100" workbookViewId="0">
      <selection activeCell="D41" sqref="D41:D50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92" t="s">
        <v>12</v>
      </c>
      <c r="B1" s="92"/>
      <c r="C1" s="92"/>
      <c r="D1" s="92"/>
      <c r="E1" s="92"/>
    </row>
    <row r="2" spans="1:5" ht="32.25" customHeight="1" x14ac:dyDescent="0.25">
      <c r="A2" s="90" t="s">
        <v>13</v>
      </c>
      <c r="B2" s="91"/>
      <c r="C2" s="91"/>
      <c r="D2" s="91"/>
      <c r="E2" s="91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94" t="s">
        <v>15</v>
      </c>
      <c r="E4" s="94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80" t="s">
        <v>0</v>
      </c>
      <c r="B6" s="80"/>
      <c r="C6" s="80"/>
      <c r="D6" s="80"/>
      <c r="E6" s="80"/>
    </row>
    <row r="7" spans="1:5" x14ac:dyDescent="0.25">
      <c r="A7" s="93" t="s">
        <v>43</v>
      </c>
      <c r="B7" s="93"/>
      <c r="C7" s="93"/>
      <c r="D7" s="93"/>
      <c r="E7" s="93"/>
    </row>
    <row r="8" spans="1:5" x14ac:dyDescent="0.25">
      <c r="A8" s="89" t="s">
        <v>1</v>
      </c>
      <c r="B8" s="89"/>
      <c r="C8" s="89"/>
      <c r="D8" s="89"/>
      <c r="E8" s="89"/>
    </row>
    <row r="9" spans="1:5" ht="7.5" customHeight="1" x14ac:dyDescent="0.25">
      <c r="A9" s="86"/>
      <c r="B9" s="86"/>
      <c r="C9" s="86"/>
      <c r="D9" s="86"/>
      <c r="E9" s="86"/>
    </row>
    <row r="10" spans="1:5" x14ac:dyDescent="0.25">
      <c r="A10" s="80" t="s">
        <v>44</v>
      </c>
      <c r="B10" s="80"/>
      <c r="C10" s="80"/>
      <c r="D10" s="80"/>
      <c r="E10" s="80"/>
    </row>
    <row r="11" spans="1:5" ht="22.5" customHeight="1" x14ac:dyDescent="0.25">
      <c r="A11" s="87" t="s">
        <v>16</v>
      </c>
      <c r="B11" s="88"/>
      <c r="C11" s="88"/>
      <c r="D11" s="88"/>
      <c r="E11" s="88"/>
    </row>
    <row r="12" spans="1:5" ht="9" customHeight="1" x14ac:dyDescent="0.25">
      <c r="A12" s="86"/>
      <c r="B12" s="86"/>
      <c r="C12" s="86"/>
      <c r="D12" s="86"/>
      <c r="E12" s="86"/>
    </row>
    <row r="13" spans="1:5" ht="30.75" customHeight="1" x14ac:dyDescent="0.25">
      <c r="A13" s="80" t="s">
        <v>45</v>
      </c>
      <c r="B13" s="80"/>
      <c r="C13" s="80"/>
      <c r="D13" s="80"/>
      <c r="E13" s="80"/>
    </row>
    <row r="14" spans="1:5" x14ac:dyDescent="0.25">
      <c r="A14" s="89" t="s">
        <v>17</v>
      </c>
      <c r="B14" s="86"/>
      <c r="C14" s="86"/>
      <c r="D14" s="86"/>
      <c r="E14" s="86"/>
    </row>
    <row r="15" spans="1:5" x14ac:dyDescent="0.25">
      <c r="A15" s="86"/>
      <c r="B15" s="86"/>
      <c r="C15" s="86"/>
      <c r="D15" s="86"/>
      <c r="E15" s="86"/>
    </row>
    <row r="16" spans="1:5" x14ac:dyDescent="0.25">
      <c r="A16" s="80" t="s">
        <v>40</v>
      </c>
      <c r="B16" s="80"/>
      <c r="C16" s="80"/>
      <c r="D16" s="80"/>
      <c r="E16" s="80"/>
    </row>
    <row r="17" spans="1:7" ht="11.25" customHeight="1" x14ac:dyDescent="0.25">
      <c r="A17" s="89" t="s">
        <v>2</v>
      </c>
      <c r="B17" s="86"/>
      <c r="C17" s="86"/>
      <c r="D17" s="86"/>
      <c r="E17" s="86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80" t="s">
        <v>41</v>
      </c>
      <c r="B19" s="80"/>
      <c r="C19" s="80"/>
      <c r="D19" s="80"/>
      <c r="E19" s="80"/>
    </row>
    <row r="20" spans="1:7" ht="10.5" customHeight="1" x14ac:dyDescent="0.25">
      <c r="A20" s="89" t="s">
        <v>18</v>
      </c>
      <c r="B20" s="86"/>
      <c r="C20" s="86"/>
      <c r="D20" s="86"/>
      <c r="E20" s="86"/>
    </row>
    <row r="21" spans="1:7" x14ac:dyDescent="0.25">
      <c r="A21" s="86"/>
      <c r="B21" s="86"/>
      <c r="C21" s="86"/>
      <c r="D21" s="86"/>
      <c r="E21" s="86"/>
    </row>
    <row r="22" spans="1:7" ht="30.75" customHeight="1" x14ac:dyDescent="0.25">
      <c r="A22" s="80" t="s">
        <v>19</v>
      </c>
      <c r="B22" s="80"/>
      <c r="C22" s="80"/>
      <c r="D22" s="80"/>
      <c r="E22" s="80"/>
    </row>
    <row r="23" spans="1:7" ht="6" customHeight="1" x14ac:dyDescent="0.25">
      <c r="A23" s="86"/>
      <c r="B23" s="86"/>
      <c r="C23" s="86"/>
      <c r="D23" s="86"/>
      <c r="E23" s="86"/>
    </row>
    <row r="24" spans="1:7" ht="63.75" customHeight="1" x14ac:dyDescent="0.25">
      <c r="A24" s="80" t="s">
        <v>46</v>
      </c>
      <c r="B24" s="80"/>
      <c r="C24" s="80"/>
      <c r="D24" s="80"/>
      <c r="E24" s="80"/>
    </row>
    <row r="25" spans="1:7" ht="33.75" customHeight="1" x14ac:dyDescent="0.25">
      <c r="A25" s="84" t="s">
        <v>47</v>
      </c>
      <c r="B25" s="84"/>
      <c r="C25" s="84"/>
      <c r="D25" s="84"/>
      <c r="E25" s="84"/>
    </row>
    <row r="26" spans="1:7" x14ac:dyDescent="0.25">
      <c r="A26" s="84"/>
      <c r="B26" s="84"/>
      <c r="C26" s="84"/>
      <c r="D26" s="84"/>
      <c r="E26" s="84"/>
      <c r="F26" s="2">
        <v>4354.7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>D28*F26*G26</f>
        <v>25344.353999999996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29394.224999999999</v>
      </c>
    </row>
    <row r="30" spans="1:7" ht="51" x14ac:dyDescent="0.25">
      <c r="A30" s="10" t="s">
        <v>31</v>
      </c>
      <c r="B30" s="12" t="s">
        <v>30</v>
      </c>
      <c r="C30" s="3" t="s">
        <v>5</v>
      </c>
      <c r="D30" s="3">
        <v>2.0099999999999998</v>
      </c>
      <c r="E30" s="11">
        <f>D30*F26*G26</f>
        <v>26258.840999999993</v>
      </c>
    </row>
    <row r="31" spans="1:7" ht="51" x14ac:dyDescent="0.25">
      <c r="A31" s="10" t="s">
        <v>32</v>
      </c>
      <c r="B31" s="12" t="s">
        <v>30</v>
      </c>
      <c r="C31" s="3" t="s">
        <v>5</v>
      </c>
      <c r="D31" s="3">
        <v>1.5</v>
      </c>
      <c r="E31" s="11">
        <f>D31*F26*G26</f>
        <v>19596.149999999998</v>
      </c>
    </row>
    <row r="32" spans="1:7" x14ac:dyDescent="0.25">
      <c r="A32" s="10" t="s">
        <v>33</v>
      </c>
      <c r="B32" s="14" t="s">
        <v>34</v>
      </c>
      <c r="C32" s="3" t="s">
        <v>5</v>
      </c>
      <c r="D32" s="3">
        <v>0.61</v>
      </c>
      <c r="E32" s="11">
        <f>D32*F26*G26</f>
        <v>7969.1009999999987</v>
      </c>
    </row>
    <row r="33" spans="1:6" x14ac:dyDescent="0.25">
      <c r="A33" s="10" t="s">
        <v>35</v>
      </c>
      <c r="B33" s="14" t="s">
        <v>34</v>
      </c>
      <c r="C33" s="3" t="s">
        <v>5</v>
      </c>
      <c r="D33" s="3">
        <v>0.15</v>
      </c>
      <c r="E33" s="11">
        <f>D33*F26*G26</f>
        <v>1959.6149999999998</v>
      </c>
    </row>
    <row r="34" spans="1:6" ht="60" x14ac:dyDescent="0.25">
      <c r="A34" s="10" t="s">
        <v>28</v>
      </c>
      <c r="B34" s="12" t="s">
        <v>30</v>
      </c>
      <c r="C34" s="3" t="s">
        <v>5</v>
      </c>
      <c r="D34" s="3">
        <v>0.24</v>
      </c>
      <c r="E34" s="11">
        <f>D34*F26*G26</f>
        <v>3135.384</v>
      </c>
    </row>
    <row r="35" spans="1:6" ht="51" x14ac:dyDescent="0.25">
      <c r="A35" s="10" t="s">
        <v>27</v>
      </c>
      <c r="B35" s="12" t="s">
        <v>30</v>
      </c>
      <c r="C35" s="3" t="s">
        <v>5</v>
      </c>
      <c r="D35" s="3">
        <v>7.0000000000000007E-2</v>
      </c>
      <c r="E35" s="11">
        <f>D35*F26*G26</f>
        <v>914.48700000000008</v>
      </c>
    </row>
    <row r="36" spans="1:6" ht="60" x14ac:dyDescent="0.25">
      <c r="A36" s="10" t="s">
        <v>48</v>
      </c>
      <c r="B36" s="12" t="s">
        <v>36</v>
      </c>
      <c r="C36" s="3" t="s">
        <v>5</v>
      </c>
      <c r="D36" s="3">
        <v>1.03</v>
      </c>
      <c r="E36" s="11">
        <v>16200</v>
      </c>
    </row>
    <row r="37" spans="1:6" ht="38.25" x14ac:dyDescent="0.25">
      <c r="A37" s="10" t="s">
        <v>37</v>
      </c>
      <c r="B37" s="12" t="s">
        <v>38</v>
      </c>
      <c r="C37" s="3" t="s">
        <v>5</v>
      </c>
      <c r="D37" s="3">
        <v>0.15</v>
      </c>
      <c r="E37" s="11">
        <v>0</v>
      </c>
    </row>
    <row r="38" spans="1:6" x14ac:dyDescent="0.25">
      <c r="A38" s="10" t="s">
        <v>29</v>
      </c>
      <c r="B38" s="12" t="s">
        <v>42</v>
      </c>
      <c r="C38" s="3" t="s">
        <v>5</v>
      </c>
      <c r="D38" s="3">
        <v>0.63</v>
      </c>
      <c r="E38" s="11">
        <f>D38*F26*G26</f>
        <v>8230.3829999999998</v>
      </c>
    </row>
    <row r="39" spans="1:6" ht="15.75" thickBot="1" x14ac:dyDescent="0.3">
      <c r="A39" s="29" t="s">
        <v>39</v>
      </c>
      <c r="B39" s="22" t="s">
        <v>42</v>
      </c>
      <c r="C39" s="23" t="s">
        <v>5</v>
      </c>
      <c r="D39" s="23">
        <v>3.3</v>
      </c>
      <c r="E39" s="24">
        <f>D39*F26*G26</f>
        <v>43111.53</v>
      </c>
    </row>
    <row r="40" spans="1:6" ht="15.75" thickBot="1" x14ac:dyDescent="0.3">
      <c r="A40" s="25" t="s">
        <v>59</v>
      </c>
      <c r="B40" s="26" t="s">
        <v>64</v>
      </c>
      <c r="C40" s="27"/>
      <c r="D40" s="27"/>
      <c r="E40" s="28">
        <f>42061.72-11526.42-17999.84</f>
        <v>12535.460000000003</v>
      </c>
    </row>
    <row r="41" spans="1:6" ht="30" x14ac:dyDescent="0.25">
      <c r="A41" s="51" t="s">
        <v>49</v>
      </c>
      <c r="B41" s="20" t="s">
        <v>61</v>
      </c>
      <c r="C41" s="3" t="s">
        <v>60</v>
      </c>
      <c r="D41" s="20">
        <v>2</v>
      </c>
      <c r="E41" s="11">
        <f>D41*118.42</f>
        <v>236.84</v>
      </c>
      <c r="F41" s="2">
        <v>118.42</v>
      </c>
    </row>
    <row r="42" spans="1:6" ht="30" x14ac:dyDescent="0.25">
      <c r="A42" s="51" t="s">
        <v>50</v>
      </c>
      <c r="B42" s="20" t="s">
        <v>61</v>
      </c>
      <c r="C42" s="3" t="s">
        <v>60</v>
      </c>
      <c r="D42" s="20">
        <v>6</v>
      </c>
      <c r="E42" s="11">
        <f t="shared" ref="E42:E49" si="0">D42*118.42</f>
        <v>710.52</v>
      </c>
    </row>
    <row r="43" spans="1:6" x14ac:dyDescent="0.25">
      <c r="A43" s="51" t="s">
        <v>51</v>
      </c>
      <c r="B43" s="20" t="s">
        <v>61</v>
      </c>
      <c r="C43" s="3" t="s">
        <v>60</v>
      </c>
      <c r="D43" s="20">
        <v>14</v>
      </c>
      <c r="E43" s="11">
        <f t="shared" si="0"/>
        <v>1657.88</v>
      </c>
    </row>
    <row r="44" spans="1:6" ht="45" x14ac:dyDescent="0.25">
      <c r="A44" s="51" t="s">
        <v>52</v>
      </c>
      <c r="B44" s="20" t="s">
        <v>61</v>
      </c>
      <c r="C44" s="3" t="s">
        <v>60</v>
      </c>
      <c r="D44" s="20">
        <v>4</v>
      </c>
      <c r="E44" s="11">
        <f t="shared" si="0"/>
        <v>473.68</v>
      </c>
    </row>
    <row r="45" spans="1:6" x14ac:dyDescent="0.25">
      <c r="A45" s="51" t="s">
        <v>53</v>
      </c>
      <c r="B45" s="20" t="s">
        <v>61</v>
      </c>
      <c r="C45" s="3" t="s">
        <v>60</v>
      </c>
      <c r="D45" s="20">
        <v>3</v>
      </c>
      <c r="E45" s="11">
        <f t="shared" si="0"/>
        <v>355.26</v>
      </c>
    </row>
    <row r="46" spans="1:6" ht="30" x14ac:dyDescent="0.25">
      <c r="A46" s="51" t="s">
        <v>54</v>
      </c>
      <c r="B46" s="20" t="s">
        <v>62</v>
      </c>
      <c r="C46" s="3" t="s">
        <v>60</v>
      </c>
      <c r="D46" s="20">
        <v>0.75</v>
      </c>
      <c r="E46" s="11">
        <f t="shared" si="0"/>
        <v>88.814999999999998</v>
      </c>
    </row>
    <row r="47" spans="1:6" ht="30" x14ac:dyDescent="0.25">
      <c r="A47" s="51" t="s">
        <v>55</v>
      </c>
      <c r="B47" s="20" t="s">
        <v>62</v>
      </c>
      <c r="C47" s="3" t="s">
        <v>60</v>
      </c>
      <c r="D47" s="20">
        <v>2</v>
      </c>
      <c r="E47" s="11">
        <f t="shared" si="0"/>
        <v>236.84</v>
      </c>
    </row>
    <row r="48" spans="1:6" x14ac:dyDescent="0.25">
      <c r="A48" s="51" t="s">
        <v>56</v>
      </c>
      <c r="B48" s="20" t="s">
        <v>62</v>
      </c>
      <c r="C48" s="3" t="s">
        <v>60</v>
      </c>
      <c r="D48" s="20">
        <v>16</v>
      </c>
      <c r="E48" s="11">
        <f t="shared" si="0"/>
        <v>1894.72</v>
      </c>
    </row>
    <row r="49" spans="1:5" x14ac:dyDescent="0.25">
      <c r="A49" s="51" t="s">
        <v>57</v>
      </c>
      <c r="B49" s="20" t="s">
        <v>63</v>
      </c>
      <c r="C49" s="3" t="s">
        <v>60</v>
      </c>
      <c r="D49" s="20">
        <v>8.1</v>
      </c>
      <c r="E49" s="11">
        <f t="shared" si="0"/>
        <v>959.202</v>
      </c>
    </row>
    <row r="50" spans="1:5" x14ac:dyDescent="0.25">
      <c r="A50" s="51"/>
      <c r="B50" s="20"/>
      <c r="C50" s="3"/>
      <c r="D50" s="20"/>
      <c r="E50" s="11"/>
    </row>
    <row r="51" spans="1:5" s="19" customFormat="1" ht="14.25" x14ac:dyDescent="0.2">
      <c r="A51" s="15" t="s">
        <v>58</v>
      </c>
      <c r="B51" s="16"/>
      <c r="C51" s="17"/>
      <c r="D51" s="17"/>
      <c r="E51" s="18">
        <f>SUM(E28:E50)</f>
        <v>201263.28699999995</v>
      </c>
    </row>
    <row r="52" spans="1:5" ht="42.75" customHeight="1" x14ac:dyDescent="0.25">
      <c r="A52" s="85" t="s">
        <v>67</v>
      </c>
      <c r="B52" s="85"/>
      <c r="C52" s="85"/>
      <c r="D52" s="85"/>
      <c r="E52" s="85"/>
    </row>
    <row r="53" spans="1:5" ht="30" customHeight="1" x14ac:dyDescent="0.25">
      <c r="A53" s="80" t="s">
        <v>23</v>
      </c>
      <c r="B53" s="80"/>
      <c r="C53" s="80"/>
      <c r="D53" s="80"/>
      <c r="E53" s="80"/>
    </row>
    <row r="54" spans="1:5" x14ac:dyDescent="0.25">
      <c r="A54" s="80" t="s">
        <v>22</v>
      </c>
      <c r="B54" s="80"/>
      <c r="C54" s="80"/>
      <c r="D54" s="80"/>
      <c r="E54" s="80"/>
    </row>
    <row r="55" spans="1:5" ht="31.5" customHeight="1" x14ac:dyDescent="0.25">
      <c r="A55" s="80" t="s">
        <v>68</v>
      </c>
      <c r="B55" s="80"/>
      <c r="C55" s="80"/>
      <c r="D55" s="80"/>
      <c r="E55" s="80"/>
    </row>
    <row r="56" spans="1:5" x14ac:dyDescent="0.25">
      <c r="A56" s="80" t="s">
        <v>20</v>
      </c>
      <c r="B56" s="80"/>
      <c r="C56" s="80"/>
      <c r="D56" s="80"/>
      <c r="E56" s="80"/>
    </row>
    <row r="57" spans="1:5" x14ac:dyDescent="0.25">
      <c r="A57" s="81" t="s">
        <v>6</v>
      </c>
      <c r="B57" s="81"/>
      <c r="C57" s="81"/>
      <c r="D57" s="81"/>
      <c r="E57" s="81"/>
    </row>
    <row r="58" spans="1:5" x14ac:dyDescent="0.25">
      <c r="A58" s="80" t="s">
        <v>20</v>
      </c>
      <c r="B58" s="80"/>
      <c r="C58" s="80"/>
      <c r="D58" s="80"/>
      <c r="E58" s="80"/>
    </row>
    <row r="59" spans="1:5" ht="15" customHeight="1" x14ac:dyDescent="0.25">
      <c r="A59" s="82" t="s">
        <v>65</v>
      </c>
      <c r="B59" s="82"/>
      <c r="C59" s="82"/>
      <c r="D59" s="82"/>
      <c r="E59" s="8"/>
    </row>
    <row r="60" spans="1:5" ht="11.25" customHeight="1" x14ac:dyDescent="0.25">
      <c r="B60" s="79" t="s">
        <v>21</v>
      </c>
      <c r="C60" s="79"/>
      <c r="D60" s="79"/>
      <c r="E60" s="9" t="s">
        <v>7</v>
      </c>
    </row>
    <row r="61" spans="1:5" x14ac:dyDescent="0.25">
      <c r="A61" s="6"/>
      <c r="B61" s="6"/>
      <c r="C61" s="6"/>
      <c r="D61" s="6"/>
      <c r="E61" s="6"/>
    </row>
    <row r="62" spans="1:5" x14ac:dyDescent="0.25">
      <c r="A62" s="83" t="s">
        <v>66</v>
      </c>
      <c r="B62" s="83"/>
      <c r="C62" s="83"/>
      <c r="D62" s="83"/>
      <c r="E62" s="8"/>
    </row>
    <row r="63" spans="1:5" ht="11.25" customHeight="1" x14ac:dyDescent="0.25">
      <c r="B63" s="79" t="s">
        <v>21</v>
      </c>
      <c r="C63" s="79"/>
      <c r="D63" s="79"/>
      <c r="E63" s="9" t="s">
        <v>7</v>
      </c>
    </row>
    <row r="74" spans="2:2" x14ac:dyDescent="0.25">
      <c r="B74" s="50">
        <f>B71+B73-('1 кв.'!E51+'2 кв.'!E50)</f>
        <v>-419032.01599999995</v>
      </c>
    </row>
  </sheetData>
  <mergeCells count="34">
    <mergeCell ref="A9:E9"/>
    <mergeCell ref="A10:E10"/>
    <mergeCell ref="A2:E2"/>
    <mergeCell ref="A1:E1"/>
    <mergeCell ref="A6:E6"/>
    <mergeCell ref="A7:E7"/>
    <mergeCell ref="A8:E8"/>
    <mergeCell ref="D4:E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4:E24"/>
    <mergeCell ref="A25:E25"/>
    <mergeCell ref="A26:E26"/>
    <mergeCell ref="A52:E52"/>
    <mergeCell ref="A53:E53"/>
    <mergeCell ref="B60:D60"/>
    <mergeCell ref="B63:D63"/>
    <mergeCell ref="A54:E54"/>
    <mergeCell ref="A55:E55"/>
    <mergeCell ref="A56:E56"/>
    <mergeCell ref="A57:E57"/>
    <mergeCell ref="A58:E58"/>
    <mergeCell ref="A59:D59"/>
    <mergeCell ref="A62:D62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view="pageBreakPreview" topLeftCell="A37" zoomScaleNormal="100" zoomScaleSheetLayoutView="100" workbookViewId="0">
      <selection activeCell="D41" sqref="D41:D48"/>
    </sheetView>
  </sheetViews>
  <sheetFormatPr defaultColWidth="9.140625" defaultRowHeight="12.75" x14ac:dyDescent="0.2"/>
  <cols>
    <col min="1" max="1" width="31.5703125" style="30" customWidth="1"/>
    <col min="2" max="2" width="20.28515625" style="30" customWidth="1"/>
    <col min="3" max="3" width="13" style="30" customWidth="1"/>
    <col min="4" max="4" width="16.140625" style="30" customWidth="1"/>
    <col min="5" max="5" width="14.140625" style="30" customWidth="1"/>
    <col min="6" max="6" width="9.140625" style="30"/>
    <col min="7" max="7" width="18.42578125" style="30" customWidth="1"/>
    <col min="8" max="16384" width="9.140625" style="30"/>
  </cols>
  <sheetData>
    <row r="1" spans="1:5" x14ac:dyDescent="0.2">
      <c r="A1" s="102" t="s">
        <v>12</v>
      </c>
      <c r="B1" s="102"/>
      <c r="C1" s="102"/>
      <c r="D1" s="102"/>
      <c r="E1" s="102"/>
    </row>
    <row r="2" spans="1:5" ht="35.25" customHeight="1" x14ac:dyDescent="0.2">
      <c r="A2" s="103" t="s">
        <v>13</v>
      </c>
      <c r="B2" s="104"/>
      <c r="C2" s="104"/>
      <c r="D2" s="104"/>
      <c r="E2" s="104"/>
    </row>
    <row r="3" spans="1:5" x14ac:dyDescent="0.2">
      <c r="A3" s="31"/>
      <c r="B3" s="32"/>
      <c r="C3" s="32"/>
      <c r="D3" s="32"/>
      <c r="E3" s="32"/>
    </row>
    <row r="4" spans="1:5" x14ac:dyDescent="0.2">
      <c r="A4" s="33" t="s">
        <v>14</v>
      </c>
      <c r="B4" s="32"/>
      <c r="C4" s="32"/>
      <c r="D4" s="105" t="s">
        <v>69</v>
      </c>
      <c r="E4" s="105"/>
    </row>
    <row r="5" spans="1:5" x14ac:dyDescent="0.2">
      <c r="A5" s="31"/>
      <c r="B5" s="32"/>
      <c r="C5" s="32"/>
      <c r="D5" s="32"/>
      <c r="E5" s="32"/>
    </row>
    <row r="6" spans="1:5" x14ac:dyDescent="0.2">
      <c r="A6" s="97" t="s">
        <v>0</v>
      </c>
      <c r="B6" s="97"/>
      <c r="C6" s="97"/>
      <c r="D6" s="97"/>
      <c r="E6" s="97"/>
    </row>
    <row r="7" spans="1:5" x14ac:dyDescent="0.2">
      <c r="A7" s="106" t="s">
        <v>43</v>
      </c>
      <c r="B7" s="106"/>
      <c r="C7" s="106"/>
      <c r="D7" s="106"/>
      <c r="E7" s="106"/>
    </row>
    <row r="8" spans="1:5" x14ac:dyDescent="0.2">
      <c r="A8" s="100" t="s">
        <v>1</v>
      </c>
      <c r="B8" s="100"/>
      <c r="C8" s="100"/>
      <c r="D8" s="100"/>
      <c r="E8" s="100"/>
    </row>
    <row r="9" spans="1:5" x14ac:dyDescent="0.2">
      <c r="A9" s="100"/>
      <c r="B9" s="100"/>
      <c r="C9" s="100"/>
      <c r="D9" s="100"/>
      <c r="E9" s="100"/>
    </row>
    <row r="10" spans="1:5" x14ac:dyDescent="0.2">
      <c r="A10" s="97" t="s">
        <v>96</v>
      </c>
      <c r="B10" s="97"/>
      <c r="C10" s="97"/>
      <c r="D10" s="97"/>
      <c r="E10" s="97"/>
    </row>
    <row r="11" spans="1:5" ht="28.5" customHeight="1" x14ac:dyDescent="0.2">
      <c r="A11" s="107" t="s">
        <v>16</v>
      </c>
      <c r="B11" s="107"/>
      <c r="C11" s="107"/>
      <c r="D11" s="107"/>
      <c r="E11" s="107"/>
    </row>
    <row r="12" spans="1:5" x14ac:dyDescent="0.2">
      <c r="A12" s="100"/>
      <c r="B12" s="100"/>
      <c r="C12" s="100"/>
      <c r="D12" s="100"/>
      <c r="E12" s="100"/>
    </row>
    <row r="13" spans="1:5" x14ac:dyDescent="0.2">
      <c r="A13" s="97" t="s">
        <v>86</v>
      </c>
      <c r="B13" s="97"/>
      <c r="C13" s="97"/>
      <c r="D13" s="97"/>
      <c r="E13" s="97"/>
    </row>
    <row r="14" spans="1:5" x14ac:dyDescent="0.2">
      <c r="A14" s="100" t="s">
        <v>17</v>
      </c>
      <c r="B14" s="100"/>
      <c r="C14" s="100"/>
      <c r="D14" s="100"/>
      <c r="E14" s="100"/>
    </row>
    <row r="15" spans="1:5" x14ac:dyDescent="0.2">
      <c r="A15" s="100"/>
      <c r="B15" s="100"/>
      <c r="C15" s="100"/>
      <c r="D15" s="100"/>
      <c r="E15" s="100"/>
    </row>
    <row r="16" spans="1:5" x14ac:dyDescent="0.2">
      <c r="A16" s="97" t="s">
        <v>87</v>
      </c>
      <c r="B16" s="97"/>
      <c r="C16" s="97"/>
      <c r="D16" s="97"/>
      <c r="E16" s="97"/>
    </row>
    <row r="17" spans="1:7" ht="11.25" customHeight="1" x14ac:dyDescent="0.2">
      <c r="A17" s="100" t="s">
        <v>2</v>
      </c>
      <c r="B17" s="100"/>
      <c r="C17" s="100"/>
      <c r="D17" s="100"/>
      <c r="E17" s="100"/>
    </row>
    <row r="18" spans="1:7" ht="11.25" customHeight="1" x14ac:dyDescent="0.2">
      <c r="A18" s="31"/>
      <c r="B18" s="31"/>
      <c r="C18" s="31"/>
      <c r="D18" s="31"/>
      <c r="E18" s="31"/>
    </row>
    <row r="19" spans="1:7" x14ac:dyDescent="0.2">
      <c r="A19" s="97" t="s">
        <v>88</v>
      </c>
      <c r="B19" s="97"/>
      <c r="C19" s="97"/>
      <c r="D19" s="97"/>
      <c r="E19" s="97"/>
    </row>
    <row r="20" spans="1:7" ht="10.5" customHeight="1" x14ac:dyDescent="0.2">
      <c r="A20" s="100" t="s">
        <v>18</v>
      </c>
      <c r="B20" s="100"/>
      <c r="C20" s="100"/>
      <c r="D20" s="100"/>
      <c r="E20" s="100"/>
    </row>
    <row r="21" spans="1:7" x14ac:dyDescent="0.2">
      <c r="A21" s="100"/>
      <c r="B21" s="100"/>
      <c r="C21" s="100"/>
      <c r="D21" s="100"/>
      <c r="E21" s="100"/>
    </row>
    <row r="22" spans="1:7" ht="30.75" customHeight="1" x14ac:dyDescent="0.2">
      <c r="A22" s="97" t="s">
        <v>89</v>
      </c>
      <c r="B22" s="97"/>
      <c r="C22" s="97"/>
      <c r="D22" s="97"/>
      <c r="E22" s="97"/>
    </row>
    <row r="23" spans="1:7" ht="6" customHeight="1" x14ac:dyDescent="0.2">
      <c r="A23" s="100"/>
      <c r="B23" s="100"/>
      <c r="C23" s="100"/>
      <c r="D23" s="100"/>
      <c r="E23" s="100"/>
    </row>
    <row r="24" spans="1:7" ht="63.75" customHeight="1" x14ac:dyDescent="0.2">
      <c r="A24" s="97" t="s">
        <v>90</v>
      </c>
      <c r="B24" s="97"/>
      <c r="C24" s="97"/>
      <c r="D24" s="97"/>
      <c r="E24" s="97"/>
    </row>
    <row r="25" spans="1:7" ht="33.75" customHeight="1" x14ac:dyDescent="0.2">
      <c r="A25" s="101" t="s">
        <v>91</v>
      </c>
      <c r="B25" s="101"/>
      <c r="C25" s="101"/>
      <c r="D25" s="101"/>
      <c r="E25" s="101"/>
    </row>
    <row r="26" spans="1:7" x14ac:dyDescent="0.2">
      <c r="A26" s="101"/>
      <c r="B26" s="101"/>
      <c r="C26" s="101"/>
      <c r="D26" s="101"/>
      <c r="E26" s="101"/>
      <c r="F26" s="30">
        <v>4354.7</v>
      </c>
      <c r="G26" s="30">
        <v>3</v>
      </c>
    </row>
    <row r="27" spans="1:7" ht="114.75" x14ac:dyDescent="0.2">
      <c r="A27" s="12" t="s">
        <v>8</v>
      </c>
      <c r="B27" s="12" t="s">
        <v>11</v>
      </c>
      <c r="C27" s="12" t="s">
        <v>3</v>
      </c>
      <c r="D27" s="12" t="s">
        <v>10</v>
      </c>
      <c r="E27" s="12" t="s">
        <v>9</v>
      </c>
    </row>
    <row r="28" spans="1:7" ht="38.25" x14ac:dyDescent="0.2">
      <c r="A28" s="34" t="s">
        <v>4</v>
      </c>
      <c r="B28" s="12" t="s">
        <v>24</v>
      </c>
      <c r="C28" s="12" t="s">
        <v>5</v>
      </c>
      <c r="D28" s="12">
        <v>1.54</v>
      </c>
      <c r="E28" s="35">
        <f>D28*F26*G26</f>
        <v>20118.714</v>
      </c>
      <c r="G28" s="36">
        <f>'1 кв.'!E28+'2 кв.'!E28</f>
        <v>45463.067999999999</v>
      </c>
    </row>
    <row r="29" spans="1:7" ht="51" x14ac:dyDescent="0.2">
      <c r="A29" s="34" t="s">
        <v>25</v>
      </c>
      <c r="B29" s="12" t="s">
        <v>26</v>
      </c>
      <c r="C29" s="12" t="s">
        <v>5</v>
      </c>
      <c r="D29" s="12">
        <v>2.25</v>
      </c>
      <c r="E29" s="35">
        <f>D29*F26*G26</f>
        <v>29394.224999999999</v>
      </c>
      <c r="G29" s="36">
        <f>'1 кв.'!E29+'2 кв.'!E29</f>
        <v>58788.45</v>
      </c>
    </row>
    <row r="30" spans="1:7" ht="38.25" x14ac:dyDescent="0.2">
      <c r="A30" s="34" t="s">
        <v>31</v>
      </c>
      <c r="B30" s="12" t="s">
        <v>80</v>
      </c>
      <c r="C30" s="12" t="s">
        <v>5</v>
      </c>
      <c r="D30" s="12">
        <v>2.0499999999999998</v>
      </c>
      <c r="E30" s="35">
        <f>D30*F26*G26</f>
        <v>26781.404999999995</v>
      </c>
      <c r="G30" s="36">
        <f>'1 кв.'!E30+'2 кв.'!E30</f>
        <v>53040.245999999985</v>
      </c>
    </row>
    <row r="31" spans="1:7" ht="38.25" x14ac:dyDescent="0.2">
      <c r="A31" s="34" t="s">
        <v>32</v>
      </c>
      <c r="B31" s="12" t="s">
        <v>80</v>
      </c>
      <c r="C31" s="12" t="s">
        <v>5</v>
      </c>
      <c r="D31" s="12">
        <v>1.55</v>
      </c>
      <c r="E31" s="35">
        <f>D31*F26*G26</f>
        <v>20249.355</v>
      </c>
      <c r="G31" s="36">
        <f>'1 кв.'!E31+'2 кв.'!E31</f>
        <v>39845.504999999997</v>
      </c>
    </row>
    <row r="32" spans="1:7" x14ac:dyDescent="0.2">
      <c r="A32" s="34" t="s">
        <v>33</v>
      </c>
      <c r="B32" s="14" t="s">
        <v>34</v>
      </c>
      <c r="C32" s="12" t="s">
        <v>5</v>
      </c>
      <c r="D32" s="12">
        <v>0.61</v>
      </c>
      <c r="E32" s="35">
        <f>D32*F26*G26</f>
        <v>7969.1009999999987</v>
      </c>
      <c r="G32" s="36">
        <f>'1 кв.'!E32+'2 кв.'!E32</f>
        <v>15938.201999999997</v>
      </c>
    </row>
    <row r="33" spans="1:7" x14ac:dyDescent="0.2">
      <c r="A33" s="34" t="s">
        <v>35</v>
      </c>
      <c r="B33" s="14" t="s">
        <v>34</v>
      </c>
      <c r="C33" s="12" t="s">
        <v>5</v>
      </c>
      <c r="D33" s="12">
        <v>0.15</v>
      </c>
      <c r="E33" s="35">
        <f>D33*F26*G26</f>
        <v>1959.6149999999998</v>
      </c>
      <c r="G33" s="36">
        <f>'1 кв.'!E33+'2 кв.'!E33</f>
        <v>3919.2299999999996</v>
      </c>
    </row>
    <row r="34" spans="1:7" ht="51" x14ac:dyDescent="0.2">
      <c r="A34" s="34" t="s">
        <v>28</v>
      </c>
      <c r="B34" s="12" t="s">
        <v>80</v>
      </c>
      <c r="C34" s="12" t="s">
        <v>5</v>
      </c>
      <c r="D34" s="12">
        <v>0.26</v>
      </c>
      <c r="E34" s="35">
        <f>D34*F26*G26</f>
        <v>3396.6660000000002</v>
      </c>
      <c r="G34" s="36">
        <f>'1 кв.'!E34+'2 кв.'!E34</f>
        <v>6532.05</v>
      </c>
    </row>
    <row r="35" spans="1:7" ht="38.25" x14ac:dyDescent="0.2">
      <c r="A35" s="34" t="s">
        <v>27</v>
      </c>
      <c r="B35" s="12" t="s">
        <v>80</v>
      </c>
      <c r="C35" s="12" t="s">
        <v>5</v>
      </c>
      <c r="D35" s="12">
        <v>7.0000000000000007E-2</v>
      </c>
      <c r="E35" s="35">
        <f>D35*F26*G26</f>
        <v>914.48700000000008</v>
      </c>
      <c r="G35" s="36">
        <f>'1 кв.'!E35+'2 кв.'!E35</f>
        <v>1828.9740000000002</v>
      </c>
    </row>
    <row r="36" spans="1:7" ht="38.25" x14ac:dyDescent="0.2">
      <c r="A36" s="34" t="s">
        <v>48</v>
      </c>
      <c r="B36" s="12" t="s">
        <v>36</v>
      </c>
      <c r="C36" s="12" t="s">
        <v>5</v>
      </c>
      <c r="D36" s="12">
        <v>1.03</v>
      </c>
      <c r="E36" s="35"/>
      <c r="G36" s="36">
        <f>'1 кв.'!E36+'2 кв.'!E36</f>
        <v>16200</v>
      </c>
    </row>
    <row r="37" spans="1:7" ht="38.25" x14ac:dyDescent="0.2">
      <c r="A37" s="34" t="s">
        <v>37</v>
      </c>
      <c r="B37" s="12" t="s">
        <v>38</v>
      </c>
      <c r="C37" s="12" t="s">
        <v>5</v>
      </c>
      <c r="D37" s="12">
        <v>0.15</v>
      </c>
      <c r="E37" s="35">
        <v>0</v>
      </c>
      <c r="G37" s="36">
        <f>'1 кв.'!E37+'2 кв.'!E37</f>
        <v>0</v>
      </c>
    </row>
    <row r="38" spans="1:7" x14ac:dyDescent="0.2">
      <c r="A38" s="34" t="s">
        <v>29</v>
      </c>
      <c r="B38" s="12" t="s">
        <v>42</v>
      </c>
      <c r="C38" s="12" t="s">
        <v>5</v>
      </c>
      <c r="D38" s="12">
        <v>2.76</v>
      </c>
      <c r="E38" s="35">
        <f>D38*F26*G26</f>
        <v>36056.915999999997</v>
      </c>
      <c r="G38" s="36">
        <f>'1 кв.'!E38+'2 кв.'!E38</f>
        <v>44287.298999999999</v>
      </c>
    </row>
    <row r="39" spans="1:7" ht="13.5" thickBot="1" x14ac:dyDescent="0.25">
      <c r="A39" s="37" t="s">
        <v>39</v>
      </c>
      <c r="B39" s="22" t="s">
        <v>42</v>
      </c>
      <c r="C39" s="22" t="s">
        <v>5</v>
      </c>
      <c r="D39" s="22">
        <v>3.2</v>
      </c>
      <c r="E39" s="38">
        <f>D39*F26*G26</f>
        <v>41805.120000000003</v>
      </c>
      <c r="G39" s="36">
        <f>'1 кв.'!E39+'2 кв.'!E39</f>
        <v>84916.65</v>
      </c>
    </row>
    <row r="40" spans="1:7" ht="13.5" thickBot="1" x14ac:dyDescent="0.25">
      <c r="A40" s="39" t="s">
        <v>59</v>
      </c>
      <c r="B40" s="26" t="s">
        <v>79</v>
      </c>
      <c r="C40" s="26"/>
      <c r="D40" s="26"/>
      <c r="E40" s="40">
        <f>57587.35-33638.85-12405</f>
        <v>11543.5</v>
      </c>
      <c r="G40" s="36">
        <f>E40+'1 кв.'!E40</f>
        <v>24078.960000000003</v>
      </c>
    </row>
    <row r="41" spans="1:7" x14ac:dyDescent="0.2">
      <c r="A41" s="34" t="s">
        <v>70</v>
      </c>
      <c r="B41" s="12" t="s">
        <v>76</v>
      </c>
      <c r="C41" s="12" t="s">
        <v>60</v>
      </c>
      <c r="D41" s="12">
        <v>1.5</v>
      </c>
      <c r="E41" s="35">
        <f t="shared" ref="E41" si="0">D41*126.7</f>
        <v>190.05</v>
      </c>
      <c r="G41" s="36"/>
    </row>
    <row r="42" spans="1:7" ht="25.5" x14ac:dyDescent="0.2">
      <c r="A42" s="34" t="s">
        <v>71</v>
      </c>
      <c r="B42" s="12" t="s">
        <v>76</v>
      </c>
      <c r="C42" s="12" t="s">
        <v>60</v>
      </c>
      <c r="D42" s="12">
        <v>8</v>
      </c>
      <c r="E42" s="35">
        <f>D42*126.7</f>
        <v>1013.6</v>
      </c>
      <c r="G42" s="36"/>
    </row>
    <row r="43" spans="1:7" x14ac:dyDescent="0.2">
      <c r="A43" s="34" t="s">
        <v>72</v>
      </c>
      <c r="B43" s="12" t="s">
        <v>77</v>
      </c>
      <c r="C43" s="12" t="s">
        <v>60</v>
      </c>
      <c r="D43" s="21">
        <v>10</v>
      </c>
      <c r="E43" s="35">
        <f t="shared" ref="E43:E47" si="1">D43*126.7</f>
        <v>1267</v>
      </c>
      <c r="G43" s="36"/>
    </row>
    <row r="44" spans="1:7" ht="25.5" x14ac:dyDescent="0.2">
      <c r="A44" s="34" t="s">
        <v>94</v>
      </c>
      <c r="B44" s="12" t="s">
        <v>78</v>
      </c>
      <c r="C44" s="12" t="s">
        <v>60</v>
      </c>
      <c r="D44" s="21">
        <v>2</v>
      </c>
      <c r="E44" s="35">
        <f t="shared" si="1"/>
        <v>253.4</v>
      </c>
      <c r="G44" s="36">
        <f>E41+E42+E43+E44+E45+E46+E47+'1 кв.'!E41+'1 кв.'!E42+'1 кв.'!E43+'1 кв.'!E44+'1 кв.'!E46+'1 кв.'!E45+'1 кв.'!E47+'1 кв.'!E48+'1 кв.'!E49</f>
        <v>24193.382000000001</v>
      </c>
    </row>
    <row r="45" spans="1:7" ht="25.5" x14ac:dyDescent="0.2">
      <c r="A45" s="34" t="s">
        <v>73</v>
      </c>
      <c r="B45" s="12" t="s">
        <v>78</v>
      </c>
      <c r="C45" s="12" t="s">
        <v>60</v>
      </c>
      <c r="D45" s="21">
        <v>13</v>
      </c>
      <c r="E45" s="35">
        <f t="shared" si="1"/>
        <v>1647.1000000000001</v>
      </c>
      <c r="G45" s="36"/>
    </row>
    <row r="46" spans="1:7" x14ac:dyDescent="0.2">
      <c r="A46" s="34" t="s">
        <v>74</v>
      </c>
      <c r="B46" s="12" t="s">
        <v>78</v>
      </c>
      <c r="C46" s="12" t="s">
        <v>60</v>
      </c>
      <c r="D46" s="21">
        <v>100.25</v>
      </c>
      <c r="E46" s="35">
        <f t="shared" si="1"/>
        <v>12701.675000000001</v>
      </c>
      <c r="G46" s="36"/>
    </row>
    <row r="47" spans="1:7" ht="25.5" x14ac:dyDescent="0.2">
      <c r="A47" s="34" t="s">
        <v>75</v>
      </c>
      <c r="B47" s="12" t="s">
        <v>78</v>
      </c>
      <c r="C47" s="12" t="s">
        <v>60</v>
      </c>
      <c r="D47" s="21">
        <v>4</v>
      </c>
      <c r="E47" s="35">
        <f t="shared" si="1"/>
        <v>506.8</v>
      </c>
      <c r="G47" s="36"/>
    </row>
    <row r="48" spans="1:7" x14ac:dyDescent="0.2">
      <c r="A48" s="34"/>
      <c r="B48" s="21"/>
      <c r="C48" s="21"/>
      <c r="D48" s="21"/>
      <c r="E48" s="35"/>
      <c r="G48" s="36"/>
    </row>
    <row r="49" spans="1:7" x14ac:dyDescent="0.2">
      <c r="A49" s="41" t="s">
        <v>93</v>
      </c>
      <c r="B49" s="21"/>
      <c r="C49" s="21"/>
      <c r="D49" s="21"/>
      <c r="E49" s="35"/>
    </row>
    <row r="50" spans="1:7" s="43" customFormat="1" x14ac:dyDescent="0.2">
      <c r="A50" s="41" t="s">
        <v>58</v>
      </c>
      <c r="B50" s="16"/>
      <c r="C50" s="16"/>
      <c r="D50" s="16"/>
      <c r="E50" s="42">
        <f>SUM(E28:E49)</f>
        <v>217768.72899999996</v>
      </c>
      <c r="G50" s="44"/>
    </row>
    <row r="51" spans="1:7" ht="30" customHeight="1" x14ac:dyDescent="0.2">
      <c r="A51" s="99" t="s">
        <v>95</v>
      </c>
      <c r="B51" s="99"/>
      <c r="C51" s="99"/>
      <c r="D51" s="99"/>
      <c r="E51" s="99"/>
    </row>
    <row r="52" spans="1:7" ht="36.75" customHeight="1" x14ac:dyDescent="0.2">
      <c r="A52" s="97" t="s">
        <v>23</v>
      </c>
      <c r="B52" s="97"/>
      <c r="C52" s="97"/>
      <c r="D52" s="97"/>
      <c r="E52" s="97"/>
    </row>
    <row r="53" spans="1:7" x14ac:dyDescent="0.2">
      <c r="A53" s="97" t="s">
        <v>22</v>
      </c>
      <c r="B53" s="97"/>
      <c r="C53" s="97"/>
      <c r="D53" s="97"/>
      <c r="E53" s="97"/>
    </row>
    <row r="54" spans="1:7" x14ac:dyDescent="0.2">
      <c r="A54" s="97" t="s">
        <v>68</v>
      </c>
      <c r="B54" s="97"/>
      <c r="C54" s="97"/>
      <c r="D54" s="97"/>
      <c r="E54" s="97"/>
    </row>
    <row r="55" spans="1:7" x14ac:dyDescent="0.2">
      <c r="A55" s="97" t="s">
        <v>20</v>
      </c>
      <c r="B55" s="97"/>
      <c r="C55" s="97"/>
      <c r="D55" s="97"/>
      <c r="E55" s="97"/>
    </row>
    <row r="56" spans="1:7" x14ac:dyDescent="0.2">
      <c r="A56" s="98" t="s">
        <v>6</v>
      </c>
      <c r="B56" s="98"/>
      <c r="C56" s="98"/>
      <c r="D56" s="98"/>
      <c r="E56" s="98"/>
    </row>
    <row r="57" spans="1:7" x14ac:dyDescent="0.2">
      <c r="A57" s="97" t="s">
        <v>20</v>
      </c>
      <c r="B57" s="97"/>
      <c r="C57" s="97"/>
      <c r="D57" s="97"/>
      <c r="E57" s="97"/>
    </row>
    <row r="58" spans="1:7" x14ac:dyDescent="0.2">
      <c r="A58" s="95" t="s">
        <v>92</v>
      </c>
      <c r="B58" s="95"/>
      <c r="C58" s="95"/>
      <c r="D58" s="95"/>
      <c r="E58" s="45"/>
    </row>
    <row r="59" spans="1:7" x14ac:dyDescent="0.2">
      <c r="B59" s="96" t="s">
        <v>21</v>
      </c>
      <c r="C59" s="96"/>
      <c r="D59" s="96"/>
      <c r="E59" s="46" t="s">
        <v>7</v>
      </c>
    </row>
    <row r="60" spans="1:7" x14ac:dyDescent="0.2">
      <c r="A60" s="31"/>
      <c r="B60" s="31"/>
      <c r="C60" s="31"/>
      <c r="D60" s="31"/>
      <c r="E60" s="31"/>
    </row>
    <row r="61" spans="1:7" x14ac:dyDescent="0.2">
      <c r="A61" s="95" t="s">
        <v>97</v>
      </c>
      <c r="B61" s="95"/>
      <c r="C61" s="95"/>
      <c r="D61" s="95"/>
      <c r="E61" s="45"/>
    </row>
    <row r="62" spans="1:7" x14ac:dyDescent="0.2">
      <c r="B62" s="96" t="s">
        <v>21</v>
      </c>
      <c r="C62" s="96"/>
      <c r="D62" s="96"/>
      <c r="E62" s="46" t="s">
        <v>7</v>
      </c>
    </row>
    <row r="65" spans="1:2" x14ac:dyDescent="0.2">
      <c r="A65" s="43" t="s">
        <v>81</v>
      </c>
    </row>
    <row r="66" spans="1:2" x14ac:dyDescent="0.2">
      <c r="A66" s="30" t="s">
        <v>82</v>
      </c>
      <c r="B66" s="47">
        <v>-89042.48</v>
      </c>
    </row>
    <row r="67" spans="1:2" x14ac:dyDescent="0.2">
      <c r="A67" s="48" t="s">
        <v>83</v>
      </c>
      <c r="B67" s="49">
        <v>463775.55</v>
      </c>
    </row>
    <row r="68" spans="1:2" x14ac:dyDescent="0.2">
      <c r="A68" s="30" t="s">
        <v>84</v>
      </c>
      <c r="B68" s="49">
        <v>447601.09</v>
      </c>
    </row>
    <row r="69" spans="1:2" x14ac:dyDescent="0.2">
      <c r="A69" s="43" t="s">
        <v>85</v>
      </c>
      <c r="B69" s="47">
        <f>B66+B68-('1 кв.'!E51+'2 кв.'!E50)</f>
        <v>-60473.405999999901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51:E51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58:D58"/>
    <mergeCell ref="B59:D59"/>
    <mergeCell ref="A61:D61"/>
    <mergeCell ref="B62:D62"/>
    <mergeCell ref="A52:E52"/>
    <mergeCell ref="A53:E53"/>
    <mergeCell ref="A54:E54"/>
    <mergeCell ref="A55:E55"/>
    <mergeCell ref="A56:E56"/>
    <mergeCell ref="A57:E5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view="pageBreakPreview" topLeftCell="A38" zoomScaleNormal="100" zoomScaleSheetLayoutView="100" workbookViewId="0">
      <selection activeCell="D41" sqref="D41:D63"/>
    </sheetView>
  </sheetViews>
  <sheetFormatPr defaultColWidth="9.140625" defaultRowHeight="12.75" x14ac:dyDescent="0.2"/>
  <cols>
    <col min="1" max="1" width="32.42578125" style="30" customWidth="1"/>
    <col min="2" max="2" width="20.28515625" style="30" customWidth="1"/>
    <col min="3" max="3" width="13" style="30" customWidth="1"/>
    <col min="4" max="4" width="16.140625" style="30" customWidth="1"/>
    <col min="5" max="5" width="14.140625" style="30" customWidth="1"/>
    <col min="6" max="6" width="9.140625" style="30"/>
    <col min="7" max="7" width="18.42578125" style="30" customWidth="1"/>
    <col min="8" max="16384" width="9.140625" style="30"/>
  </cols>
  <sheetData>
    <row r="1" spans="1:5" x14ac:dyDescent="0.2">
      <c r="A1" s="102" t="s">
        <v>12</v>
      </c>
      <c r="B1" s="102"/>
      <c r="C1" s="102"/>
      <c r="D1" s="102"/>
      <c r="E1" s="102"/>
    </row>
    <row r="2" spans="1:5" ht="26.25" customHeight="1" x14ac:dyDescent="0.2">
      <c r="A2" s="103" t="s">
        <v>13</v>
      </c>
      <c r="B2" s="104"/>
      <c r="C2" s="104"/>
      <c r="D2" s="104"/>
      <c r="E2" s="104"/>
    </row>
    <row r="3" spans="1:5" x14ac:dyDescent="0.2">
      <c r="A3" s="52"/>
      <c r="B3" s="32"/>
      <c r="C3" s="32"/>
      <c r="D3" s="32"/>
      <c r="E3" s="32"/>
    </row>
    <row r="4" spans="1:5" x14ac:dyDescent="0.2">
      <c r="A4" s="33" t="s">
        <v>14</v>
      </c>
      <c r="B4" s="32"/>
      <c r="C4" s="32"/>
      <c r="D4" s="105" t="s">
        <v>98</v>
      </c>
      <c r="E4" s="105"/>
    </row>
    <row r="5" spans="1:5" x14ac:dyDescent="0.2">
      <c r="A5" s="52"/>
      <c r="B5" s="32"/>
      <c r="C5" s="32"/>
      <c r="D5" s="32"/>
      <c r="E5" s="32"/>
    </row>
    <row r="6" spans="1:5" x14ac:dyDescent="0.2">
      <c r="A6" s="97" t="s">
        <v>0</v>
      </c>
      <c r="B6" s="97"/>
      <c r="C6" s="97"/>
      <c r="D6" s="97"/>
      <c r="E6" s="97"/>
    </row>
    <row r="7" spans="1:5" x14ac:dyDescent="0.2">
      <c r="A7" s="106" t="s">
        <v>43</v>
      </c>
      <c r="B7" s="106"/>
      <c r="C7" s="106"/>
      <c r="D7" s="106"/>
      <c r="E7" s="106"/>
    </row>
    <row r="8" spans="1:5" x14ac:dyDescent="0.2">
      <c r="A8" s="100" t="s">
        <v>1</v>
      </c>
      <c r="B8" s="100"/>
      <c r="C8" s="100"/>
      <c r="D8" s="100"/>
      <c r="E8" s="100"/>
    </row>
    <row r="9" spans="1:5" x14ac:dyDescent="0.2">
      <c r="A9" s="100"/>
      <c r="B9" s="100"/>
      <c r="C9" s="100"/>
      <c r="D9" s="100"/>
      <c r="E9" s="100"/>
    </row>
    <row r="10" spans="1:5" x14ac:dyDescent="0.2">
      <c r="A10" s="97" t="s">
        <v>96</v>
      </c>
      <c r="B10" s="97"/>
      <c r="C10" s="97"/>
      <c r="D10" s="97"/>
      <c r="E10" s="97"/>
    </row>
    <row r="11" spans="1:5" ht="24" customHeight="1" x14ac:dyDescent="0.2">
      <c r="A11" s="87" t="s">
        <v>16</v>
      </c>
      <c r="B11" s="87"/>
      <c r="C11" s="87"/>
      <c r="D11" s="87"/>
      <c r="E11" s="87"/>
    </row>
    <row r="12" spans="1:5" x14ac:dyDescent="0.2">
      <c r="A12" s="100"/>
      <c r="B12" s="100"/>
      <c r="C12" s="100"/>
      <c r="D12" s="100"/>
      <c r="E12" s="100"/>
    </row>
    <row r="13" spans="1:5" ht="24" customHeight="1" x14ac:dyDescent="0.2">
      <c r="A13" s="97" t="s">
        <v>99</v>
      </c>
      <c r="B13" s="97"/>
      <c r="C13" s="97"/>
      <c r="D13" s="97"/>
      <c r="E13" s="97"/>
    </row>
    <row r="14" spans="1:5" x14ac:dyDescent="0.2">
      <c r="A14" s="100" t="s">
        <v>17</v>
      </c>
      <c r="B14" s="100"/>
      <c r="C14" s="100"/>
      <c r="D14" s="100"/>
      <c r="E14" s="100"/>
    </row>
    <row r="15" spans="1:5" x14ac:dyDescent="0.2">
      <c r="A15" s="100"/>
      <c r="B15" s="100"/>
      <c r="C15" s="100"/>
      <c r="D15" s="100"/>
      <c r="E15" s="100"/>
    </row>
    <row r="16" spans="1:5" x14ac:dyDescent="0.2">
      <c r="A16" s="97" t="s">
        <v>87</v>
      </c>
      <c r="B16" s="97"/>
      <c r="C16" s="97"/>
      <c r="D16" s="97"/>
      <c r="E16" s="97"/>
    </row>
    <row r="17" spans="1:7" x14ac:dyDescent="0.2">
      <c r="A17" s="108" t="s">
        <v>2</v>
      </c>
      <c r="B17" s="108"/>
      <c r="C17" s="108"/>
      <c r="D17" s="108"/>
      <c r="E17" s="108"/>
    </row>
    <row r="18" spans="1:7" ht="11.25" customHeight="1" x14ac:dyDescent="0.2">
      <c r="A18" s="52"/>
      <c r="B18" s="52"/>
      <c r="C18" s="52"/>
      <c r="D18" s="52"/>
      <c r="E18" s="52"/>
    </row>
    <row r="19" spans="1:7" x14ac:dyDescent="0.2">
      <c r="A19" s="97" t="s">
        <v>88</v>
      </c>
      <c r="B19" s="97"/>
      <c r="C19" s="97"/>
      <c r="D19" s="97"/>
      <c r="E19" s="97"/>
    </row>
    <row r="20" spans="1:7" ht="10.5" customHeight="1" x14ac:dyDescent="0.2">
      <c r="A20" s="100" t="s">
        <v>18</v>
      </c>
      <c r="B20" s="100"/>
      <c r="C20" s="100"/>
      <c r="D20" s="100"/>
      <c r="E20" s="100"/>
    </row>
    <row r="21" spans="1:7" x14ac:dyDescent="0.2">
      <c r="A21" s="100"/>
      <c r="B21" s="100"/>
      <c r="C21" s="100"/>
      <c r="D21" s="100"/>
      <c r="E21" s="100"/>
    </row>
    <row r="22" spans="1:7" ht="30.75" customHeight="1" x14ac:dyDescent="0.2">
      <c r="A22" s="97" t="s">
        <v>89</v>
      </c>
      <c r="B22" s="97"/>
      <c r="C22" s="97"/>
      <c r="D22" s="97"/>
      <c r="E22" s="97"/>
    </row>
    <row r="23" spans="1:7" ht="6" customHeight="1" x14ac:dyDescent="0.2">
      <c r="A23" s="100"/>
      <c r="B23" s="100"/>
      <c r="C23" s="100"/>
      <c r="D23" s="100"/>
      <c r="E23" s="100"/>
    </row>
    <row r="24" spans="1:7" ht="63.75" customHeight="1" x14ac:dyDescent="0.2">
      <c r="A24" s="97" t="s">
        <v>90</v>
      </c>
      <c r="B24" s="97"/>
      <c r="C24" s="97"/>
      <c r="D24" s="97"/>
      <c r="E24" s="97"/>
    </row>
    <row r="25" spans="1:7" ht="33.75" customHeight="1" x14ac:dyDescent="0.2">
      <c r="A25" s="101" t="s">
        <v>91</v>
      </c>
      <c r="B25" s="101"/>
      <c r="C25" s="101"/>
      <c r="D25" s="101"/>
      <c r="E25" s="101"/>
    </row>
    <row r="26" spans="1:7" x14ac:dyDescent="0.2">
      <c r="A26" s="101"/>
      <c r="B26" s="101"/>
      <c r="C26" s="101"/>
      <c r="D26" s="101"/>
      <c r="E26" s="101"/>
      <c r="F26" s="30">
        <v>4354.7</v>
      </c>
      <c r="G26" s="30">
        <v>3</v>
      </c>
    </row>
    <row r="27" spans="1:7" ht="114.75" x14ac:dyDescent="0.2">
      <c r="A27" s="12" t="s">
        <v>8</v>
      </c>
      <c r="B27" s="12" t="s">
        <v>11</v>
      </c>
      <c r="C27" s="12" t="s">
        <v>3</v>
      </c>
      <c r="D27" s="12" t="s">
        <v>10</v>
      </c>
      <c r="E27" s="12" t="s">
        <v>9</v>
      </c>
    </row>
    <row r="28" spans="1:7" ht="38.25" x14ac:dyDescent="0.2">
      <c r="A28" s="34" t="s">
        <v>4</v>
      </c>
      <c r="B28" s="12" t="s">
        <v>24</v>
      </c>
      <c r="C28" s="12" t="s">
        <v>5</v>
      </c>
      <c r="D28" s="12">
        <v>1.54</v>
      </c>
      <c r="E28" s="35">
        <f>D28*F26*G26</f>
        <v>20118.714</v>
      </c>
      <c r="G28" s="36"/>
    </row>
    <row r="29" spans="1:7" ht="51" x14ac:dyDescent="0.2">
      <c r="A29" s="34" t="s">
        <v>25</v>
      </c>
      <c r="B29" s="12" t="s">
        <v>26</v>
      </c>
      <c r="C29" s="12" t="s">
        <v>5</v>
      </c>
      <c r="D29" s="12">
        <v>2.34</v>
      </c>
      <c r="E29" s="35">
        <f>D29*F26*G26</f>
        <v>30569.993999999999</v>
      </c>
      <c r="G29" s="36"/>
    </row>
    <row r="30" spans="1:7" ht="38.25" x14ac:dyDescent="0.2">
      <c r="A30" s="34" t="s">
        <v>31</v>
      </c>
      <c r="B30" s="12" t="s">
        <v>80</v>
      </c>
      <c r="C30" s="12" t="s">
        <v>5</v>
      </c>
      <c r="D30" s="12">
        <v>2.0499999999999998</v>
      </c>
      <c r="E30" s="35">
        <f>D30*F26*G26</f>
        <v>26781.404999999995</v>
      </c>
      <c r="G30" s="36"/>
    </row>
    <row r="31" spans="1:7" ht="38.25" x14ac:dyDescent="0.2">
      <c r="A31" s="34" t="s">
        <v>32</v>
      </c>
      <c r="B31" s="12" t="s">
        <v>80</v>
      </c>
      <c r="C31" s="12" t="s">
        <v>5</v>
      </c>
      <c r="D31" s="12">
        <v>1.55</v>
      </c>
      <c r="E31" s="35">
        <f>D31*F26*G26</f>
        <v>20249.355</v>
      </c>
      <c r="G31" s="36"/>
    </row>
    <row r="32" spans="1:7" x14ac:dyDescent="0.2">
      <c r="A32" s="34" t="s">
        <v>33</v>
      </c>
      <c r="B32" s="14" t="s">
        <v>34</v>
      </c>
      <c r="C32" s="12" t="s">
        <v>5</v>
      </c>
      <c r="D32" s="12">
        <v>0.61</v>
      </c>
      <c r="E32" s="35">
        <f>D32*F26*G26</f>
        <v>7969.1009999999987</v>
      </c>
      <c r="G32" s="36"/>
    </row>
    <row r="33" spans="1:7" x14ac:dyDescent="0.2">
      <c r="A33" s="34" t="s">
        <v>35</v>
      </c>
      <c r="B33" s="14" t="s">
        <v>34</v>
      </c>
      <c r="C33" s="12" t="s">
        <v>5</v>
      </c>
      <c r="D33" s="12">
        <v>0.15</v>
      </c>
      <c r="E33" s="35">
        <f>D33*F26*G26</f>
        <v>1959.6149999999998</v>
      </c>
      <c r="G33" s="36"/>
    </row>
    <row r="34" spans="1:7" ht="51" x14ac:dyDescent="0.2">
      <c r="A34" s="34" t="s">
        <v>28</v>
      </c>
      <c r="B34" s="12" t="s">
        <v>80</v>
      </c>
      <c r="C34" s="12" t="s">
        <v>5</v>
      </c>
      <c r="D34" s="12">
        <v>0.26</v>
      </c>
      <c r="E34" s="35">
        <f>D34*F26*G26</f>
        <v>3396.6660000000002</v>
      </c>
      <c r="G34" s="36"/>
    </row>
    <row r="35" spans="1:7" ht="38.25" x14ac:dyDescent="0.2">
      <c r="A35" s="34" t="s">
        <v>27</v>
      </c>
      <c r="B35" s="12" t="s">
        <v>80</v>
      </c>
      <c r="C35" s="12" t="s">
        <v>5</v>
      </c>
      <c r="D35" s="12">
        <v>7.0000000000000007E-2</v>
      </c>
      <c r="E35" s="35">
        <f>D35*F26*G26</f>
        <v>914.48700000000008</v>
      </c>
      <c r="G35" s="36"/>
    </row>
    <row r="36" spans="1:7" ht="38.25" x14ac:dyDescent="0.2">
      <c r="A36" s="34" t="s">
        <v>48</v>
      </c>
      <c r="B36" s="12" t="s">
        <v>36</v>
      </c>
      <c r="C36" s="12" t="s">
        <v>5</v>
      </c>
      <c r="D36" s="12">
        <v>1.03</v>
      </c>
      <c r="E36" s="35"/>
      <c r="G36" s="36"/>
    </row>
    <row r="37" spans="1:7" ht="38.25" x14ac:dyDescent="0.2">
      <c r="A37" s="34" t="s">
        <v>37</v>
      </c>
      <c r="B37" s="12" t="s">
        <v>38</v>
      </c>
      <c r="C37" s="12" t="s">
        <v>5</v>
      </c>
      <c r="D37" s="12">
        <v>0.15</v>
      </c>
      <c r="E37" s="35">
        <v>6262.62</v>
      </c>
      <c r="G37" s="36"/>
    </row>
    <row r="38" spans="1:7" x14ac:dyDescent="0.2">
      <c r="A38" s="34" t="s">
        <v>29</v>
      </c>
      <c r="B38" s="12" t="s">
        <v>42</v>
      </c>
      <c r="C38" s="12" t="s">
        <v>5</v>
      </c>
      <c r="D38" s="12">
        <v>2.76</v>
      </c>
      <c r="E38" s="35">
        <f>D38*F26*G26</f>
        <v>36056.915999999997</v>
      </c>
      <c r="G38" s="36"/>
    </row>
    <row r="39" spans="1:7" ht="13.5" thickBot="1" x14ac:dyDescent="0.25">
      <c r="A39" s="37" t="s">
        <v>39</v>
      </c>
      <c r="B39" s="22" t="s">
        <v>42</v>
      </c>
      <c r="C39" s="22" t="s">
        <v>5</v>
      </c>
      <c r="D39" s="22">
        <v>3.2</v>
      </c>
      <c r="E39" s="38">
        <f>D39*F26*G26</f>
        <v>41805.120000000003</v>
      </c>
      <c r="G39" s="36"/>
    </row>
    <row r="40" spans="1:7" ht="13.5" thickBot="1" x14ac:dyDescent="0.25">
      <c r="A40" s="39" t="s">
        <v>59</v>
      </c>
      <c r="B40" s="26" t="s">
        <v>100</v>
      </c>
      <c r="C40" s="26"/>
      <c r="D40" s="26"/>
      <c r="E40" s="40">
        <v>113278.59</v>
      </c>
      <c r="G40" s="36"/>
    </row>
    <row r="41" spans="1:7" ht="25.5" x14ac:dyDescent="0.2">
      <c r="A41" s="34" t="s">
        <v>101</v>
      </c>
      <c r="B41" s="12" t="s">
        <v>124</v>
      </c>
      <c r="C41" s="12" t="s">
        <v>60</v>
      </c>
      <c r="D41" s="12">
        <v>40</v>
      </c>
      <c r="E41" s="35">
        <f t="shared" ref="E41" si="0">D41*126.7</f>
        <v>5068</v>
      </c>
      <c r="G41" s="36"/>
    </row>
    <row r="42" spans="1:7" ht="25.5" x14ac:dyDescent="0.2">
      <c r="A42" s="34" t="s">
        <v>102</v>
      </c>
      <c r="B42" s="12" t="s">
        <v>124</v>
      </c>
      <c r="C42" s="12" t="s">
        <v>60</v>
      </c>
      <c r="D42" s="12">
        <v>40</v>
      </c>
      <c r="E42" s="35">
        <f>D42*126.7</f>
        <v>5068</v>
      </c>
      <c r="G42" s="36"/>
    </row>
    <row r="43" spans="1:7" x14ac:dyDescent="0.2">
      <c r="A43" s="34" t="s">
        <v>103</v>
      </c>
      <c r="B43" s="12" t="s">
        <v>124</v>
      </c>
      <c r="C43" s="12" t="s">
        <v>60</v>
      </c>
      <c r="D43" s="21">
        <v>16</v>
      </c>
      <c r="E43" s="35">
        <f t="shared" ref="E43:E47" si="1">D43*126.7</f>
        <v>2027.2</v>
      </c>
      <c r="G43" s="36"/>
    </row>
    <row r="44" spans="1:7" x14ac:dyDescent="0.2">
      <c r="A44" s="34" t="s">
        <v>104</v>
      </c>
      <c r="B44" s="12" t="s">
        <v>125</v>
      </c>
      <c r="C44" s="12" t="s">
        <v>60</v>
      </c>
      <c r="D44" s="21">
        <v>16</v>
      </c>
      <c r="E44" s="35">
        <f t="shared" si="1"/>
        <v>2027.2</v>
      </c>
      <c r="G44" s="36"/>
    </row>
    <row r="45" spans="1:7" x14ac:dyDescent="0.2">
      <c r="A45" s="34" t="s">
        <v>105</v>
      </c>
      <c r="B45" s="12" t="s">
        <v>125</v>
      </c>
      <c r="C45" s="12" t="s">
        <v>60</v>
      </c>
      <c r="D45" s="21">
        <v>6</v>
      </c>
      <c r="E45" s="35">
        <f t="shared" si="1"/>
        <v>760.2</v>
      </c>
      <c r="G45" s="36"/>
    </row>
    <row r="46" spans="1:7" x14ac:dyDescent="0.2">
      <c r="A46" s="34" t="s">
        <v>106</v>
      </c>
      <c r="B46" s="12" t="s">
        <v>125</v>
      </c>
      <c r="C46" s="12" t="s">
        <v>60</v>
      </c>
      <c r="D46" s="21">
        <v>45</v>
      </c>
      <c r="E46" s="35">
        <f t="shared" si="1"/>
        <v>5701.5</v>
      </c>
      <c r="G46" s="36"/>
    </row>
    <row r="47" spans="1:7" ht="25.5" x14ac:dyDescent="0.2">
      <c r="A47" s="34" t="s">
        <v>107</v>
      </c>
      <c r="B47" s="12" t="s">
        <v>126</v>
      </c>
      <c r="C47" s="12" t="s">
        <v>60</v>
      </c>
      <c r="D47" s="21">
        <v>3</v>
      </c>
      <c r="E47" s="35">
        <f t="shared" si="1"/>
        <v>380.1</v>
      </c>
      <c r="G47" s="36"/>
    </row>
    <row r="48" spans="1:7" x14ac:dyDescent="0.2">
      <c r="A48" s="34" t="s">
        <v>108</v>
      </c>
      <c r="B48" s="21" t="s">
        <v>126</v>
      </c>
      <c r="C48" s="12" t="s">
        <v>60</v>
      </c>
      <c r="D48" s="21">
        <v>56</v>
      </c>
      <c r="E48" s="35">
        <f t="shared" ref="E48:E63" si="2">D48*126.7</f>
        <v>7095.2</v>
      </c>
      <c r="G48" s="36"/>
    </row>
    <row r="49" spans="1:7" ht="25.5" x14ac:dyDescent="0.2">
      <c r="A49" s="34" t="s">
        <v>109</v>
      </c>
      <c r="B49" s="21" t="s">
        <v>126</v>
      </c>
      <c r="C49" s="12" t="s">
        <v>60</v>
      </c>
      <c r="D49" s="21">
        <v>16</v>
      </c>
      <c r="E49" s="35">
        <f t="shared" si="2"/>
        <v>2027.2</v>
      </c>
      <c r="G49" s="36"/>
    </row>
    <row r="50" spans="1:7" ht="25.5" x14ac:dyDescent="0.2">
      <c r="A50" s="34" t="s">
        <v>110</v>
      </c>
      <c r="B50" s="21" t="s">
        <v>126</v>
      </c>
      <c r="C50" s="12" t="s">
        <v>60</v>
      </c>
      <c r="D50" s="21">
        <v>15</v>
      </c>
      <c r="E50" s="35">
        <f t="shared" si="2"/>
        <v>1900.5</v>
      </c>
      <c r="G50" s="36"/>
    </row>
    <row r="51" spans="1:7" x14ac:dyDescent="0.2">
      <c r="A51" s="34" t="s">
        <v>111</v>
      </c>
      <c r="B51" s="21" t="s">
        <v>126</v>
      </c>
      <c r="C51" s="12" t="s">
        <v>60</v>
      </c>
      <c r="D51" s="21">
        <v>48</v>
      </c>
      <c r="E51" s="35">
        <f t="shared" si="2"/>
        <v>6081.6</v>
      </c>
      <c r="G51" s="36"/>
    </row>
    <row r="52" spans="1:7" x14ac:dyDescent="0.2">
      <c r="A52" s="34" t="s">
        <v>112</v>
      </c>
      <c r="B52" s="21" t="s">
        <v>126</v>
      </c>
      <c r="C52" s="12" t="s">
        <v>60</v>
      </c>
      <c r="D52" s="21">
        <v>15</v>
      </c>
      <c r="E52" s="35">
        <f t="shared" si="2"/>
        <v>1900.5</v>
      </c>
      <c r="G52" s="36"/>
    </row>
    <row r="53" spans="1:7" ht="25.5" x14ac:dyDescent="0.2">
      <c r="A53" s="34" t="s">
        <v>113</v>
      </c>
      <c r="B53" s="21" t="s">
        <v>126</v>
      </c>
      <c r="C53" s="12" t="s">
        <v>60</v>
      </c>
      <c r="D53" s="21">
        <v>65</v>
      </c>
      <c r="E53" s="35">
        <f t="shared" si="2"/>
        <v>8235.5</v>
      </c>
      <c r="G53" s="36"/>
    </row>
    <row r="54" spans="1:7" x14ac:dyDescent="0.2">
      <c r="A54" s="34" t="s">
        <v>114</v>
      </c>
      <c r="B54" s="21" t="s">
        <v>126</v>
      </c>
      <c r="C54" s="12" t="s">
        <v>60</v>
      </c>
      <c r="D54" s="21">
        <v>16</v>
      </c>
      <c r="E54" s="35">
        <f t="shared" si="2"/>
        <v>2027.2</v>
      </c>
      <c r="G54" s="36"/>
    </row>
    <row r="55" spans="1:7" x14ac:dyDescent="0.2">
      <c r="A55" s="34" t="s">
        <v>115</v>
      </c>
      <c r="B55" s="21" t="s">
        <v>126</v>
      </c>
      <c r="C55" s="12" t="s">
        <v>60</v>
      </c>
      <c r="D55" s="21">
        <v>1.5</v>
      </c>
      <c r="E55" s="35">
        <f t="shared" si="2"/>
        <v>190.05</v>
      </c>
      <c r="G55" s="36"/>
    </row>
    <row r="56" spans="1:7" ht="25.5" x14ac:dyDescent="0.2">
      <c r="A56" s="34" t="s">
        <v>116</v>
      </c>
      <c r="B56" s="21" t="s">
        <v>126</v>
      </c>
      <c r="C56" s="12" t="s">
        <v>60</v>
      </c>
      <c r="D56" s="21">
        <v>2</v>
      </c>
      <c r="E56" s="35">
        <f t="shared" si="2"/>
        <v>253.4</v>
      </c>
      <c r="G56" s="36"/>
    </row>
    <row r="57" spans="1:7" ht="25.5" x14ac:dyDescent="0.2">
      <c r="A57" s="34" t="s">
        <v>117</v>
      </c>
      <c r="B57" s="21" t="s">
        <v>126</v>
      </c>
      <c r="C57" s="12" t="s">
        <v>60</v>
      </c>
      <c r="D57" s="21">
        <v>8</v>
      </c>
      <c r="E57" s="35">
        <f t="shared" si="2"/>
        <v>1013.6</v>
      </c>
      <c r="G57" s="36"/>
    </row>
    <row r="58" spans="1:7" ht="25.5" x14ac:dyDescent="0.2">
      <c r="A58" s="34" t="s">
        <v>118</v>
      </c>
      <c r="B58" s="21" t="s">
        <v>126</v>
      </c>
      <c r="C58" s="12" t="s">
        <v>60</v>
      </c>
      <c r="D58" s="21">
        <v>8</v>
      </c>
      <c r="E58" s="35">
        <f t="shared" si="2"/>
        <v>1013.6</v>
      </c>
      <c r="G58" s="36"/>
    </row>
    <row r="59" spans="1:7" ht="25.5" x14ac:dyDescent="0.2">
      <c r="A59" s="34" t="s">
        <v>119</v>
      </c>
      <c r="B59" s="21" t="s">
        <v>126</v>
      </c>
      <c r="C59" s="12" t="s">
        <v>60</v>
      </c>
      <c r="D59" s="21">
        <v>2</v>
      </c>
      <c r="E59" s="35">
        <f t="shared" si="2"/>
        <v>253.4</v>
      </c>
      <c r="G59" s="36"/>
    </row>
    <row r="60" spans="1:7" x14ac:dyDescent="0.2">
      <c r="A60" s="34" t="s">
        <v>120</v>
      </c>
      <c r="B60" s="21" t="s">
        <v>126</v>
      </c>
      <c r="C60" s="12" t="s">
        <v>60</v>
      </c>
      <c r="D60" s="21">
        <v>2</v>
      </c>
      <c r="E60" s="35">
        <f t="shared" si="2"/>
        <v>253.4</v>
      </c>
      <c r="G60" s="36"/>
    </row>
    <row r="61" spans="1:7" ht="38.25" x14ac:dyDescent="0.2">
      <c r="A61" s="34" t="s">
        <v>121</v>
      </c>
      <c r="B61" s="21" t="s">
        <v>126</v>
      </c>
      <c r="C61" s="12" t="s">
        <v>60</v>
      </c>
      <c r="D61" s="21">
        <v>56</v>
      </c>
      <c r="E61" s="35">
        <f t="shared" si="2"/>
        <v>7095.2</v>
      </c>
      <c r="G61" s="36"/>
    </row>
    <row r="62" spans="1:7" x14ac:dyDescent="0.2">
      <c r="A62" s="34" t="s">
        <v>122</v>
      </c>
      <c r="B62" s="21" t="s">
        <v>126</v>
      </c>
      <c r="C62" s="12" t="s">
        <v>60</v>
      </c>
      <c r="D62" s="21">
        <v>48</v>
      </c>
      <c r="E62" s="35">
        <f>D62*126.7</f>
        <v>6081.6</v>
      </c>
      <c r="G62" s="36"/>
    </row>
    <row r="63" spans="1:7" ht="33" customHeight="1" x14ac:dyDescent="0.2">
      <c r="A63" s="34" t="s">
        <v>123</v>
      </c>
      <c r="B63" s="21" t="s">
        <v>126</v>
      </c>
      <c r="C63" s="12" t="s">
        <v>60</v>
      </c>
      <c r="D63" s="21">
        <v>120</v>
      </c>
      <c r="E63" s="35">
        <f t="shared" si="2"/>
        <v>15204</v>
      </c>
      <c r="G63" s="36"/>
    </row>
    <row r="64" spans="1:7" x14ac:dyDescent="0.2">
      <c r="A64" s="41"/>
      <c r="B64" s="21"/>
      <c r="C64" s="21"/>
      <c r="D64" s="21"/>
      <c r="E64" s="35"/>
    </row>
    <row r="65" spans="1:7" s="43" customFormat="1" x14ac:dyDescent="0.2">
      <c r="A65" s="41" t="s">
        <v>58</v>
      </c>
      <c r="B65" s="16"/>
      <c r="C65" s="16"/>
      <c r="D65" s="16"/>
      <c r="E65" s="42">
        <f>SUM(E28:E64)</f>
        <v>391020.73300000001</v>
      </c>
      <c r="G65" s="44"/>
    </row>
    <row r="66" spans="1:7" ht="30" customHeight="1" x14ac:dyDescent="0.2">
      <c r="A66" s="99" t="s">
        <v>127</v>
      </c>
      <c r="B66" s="99"/>
      <c r="C66" s="99"/>
      <c r="D66" s="99"/>
      <c r="E66" s="99"/>
    </row>
    <row r="67" spans="1:7" x14ac:dyDescent="0.2">
      <c r="A67" s="97" t="s">
        <v>23</v>
      </c>
      <c r="B67" s="97"/>
      <c r="C67" s="97"/>
      <c r="D67" s="97"/>
      <c r="E67" s="97"/>
    </row>
    <row r="68" spans="1:7" x14ac:dyDescent="0.2">
      <c r="A68" s="97" t="s">
        <v>22</v>
      </c>
      <c r="B68" s="97"/>
      <c r="C68" s="97"/>
      <c r="D68" s="97"/>
      <c r="E68" s="97"/>
    </row>
    <row r="69" spans="1:7" ht="24" customHeight="1" x14ac:dyDescent="0.2">
      <c r="A69" s="97" t="s">
        <v>68</v>
      </c>
      <c r="B69" s="97"/>
      <c r="C69" s="97"/>
      <c r="D69" s="97"/>
      <c r="E69" s="97"/>
    </row>
    <row r="70" spans="1:7" x14ac:dyDescent="0.2">
      <c r="A70" s="97" t="s">
        <v>20</v>
      </c>
      <c r="B70" s="97"/>
      <c r="C70" s="97"/>
      <c r="D70" s="97"/>
      <c r="E70" s="97"/>
    </row>
    <row r="71" spans="1:7" x14ac:dyDescent="0.2">
      <c r="A71" s="98" t="s">
        <v>6</v>
      </c>
      <c r="B71" s="98"/>
      <c r="C71" s="98"/>
      <c r="D71" s="98"/>
      <c r="E71" s="98"/>
    </row>
    <row r="72" spans="1:7" x14ac:dyDescent="0.2">
      <c r="A72" s="97" t="s">
        <v>20</v>
      </c>
      <c r="B72" s="97"/>
      <c r="C72" s="97"/>
      <c r="D72" s="97"/>
      <c r="E72" s="97"/>
    </row>
    <row r="73" spans="1:7" x14ac:dyDescent="0.2">
      <c r="A73" s="95" t="s">
        <v>92</v>
      </c>
      <c r="B73" s="95"/>
      <c r="C73" s="95"/>
      <c r="D73" s="95"/>
      <c r="E73" s="45"/>
    </row>
    <row r="74" spans="1:7" x14ac:dyDescent="0.2">
      <c r="B74" s="96" t="s">
        <v>21</v>
      </c>
      <c r="C74" s="96"/>
      <c r="D74" s="96"/>
      <c r="E74" s="53" t="s">
        <v>7</v>
      </c>
    </row>
    <row r="75" spans="1:7" x14ac:dyDescent="0.2">
      <c r="A75" s="52"/>
      <c r="B75" s="52"/>
      <c r="C75" s="52"/>
      <c r="D75" s="52"/>
      <c r="E75" s="52"/>
    </row>
    <row r="76" spans="1:7" x14ac:dyDescent="0.2">
      <c r="A76" s="95" t="s">
        <v>97</v>
      </c>
      <c r="B76" s="95"/>
      <c r="C76" s="95"/>
      <c r="D76" s="95"/>
      <c r="E76" s="45"/>
    </row>
    <row r="77" spans="1:7" x14ac:dyDescent="0.2">
      <c r="B77" s="96" t="s">
        <v>21</v>
      </c>
      <c r="C77" s="96"/>
      <c r="D77" s="96"/>
      <c r="E77" s="53" t="s">
        <v>7</v>
      </c>
    </row>
    <row r="80" spans="1:7" x14ac:dyDescent="0.2">
      <c r="A80" s="43" t="s">
        <v>81</v>
      </c>
    </row>
    <row r="81" spans="1:2" x14ac:dyDescent="0.2">
      <c r="A81" s="30" t="s">
        <v>82</v>
      </c>
      <c r="B81" s="47">
        <v>-89042.48</v>
      </c>
    </row>
    <row r="82" spans="1:2" x14ac:dyDescent="0.2">
      <c r="A82" s="48" t="s">
        <v>83</v>
      </c>
      <c r="B82" s="49">
        <v>710556.54</v>
      </c>
    </row>
    <row r="83" spans="1:2" x14ac:dyDescent="0.2">
      <c r="A83" s="30" t="s">
        <v>84</v>
      </c>
      <c r="B83" s="49">
        <v>681848.69</v>
      </c>
    </row>
    <row r="84" spans="1:2" x14ac:dyDescent="0.2">
      <c r="A84" s="43" t="s">
        <v>85</v>
      </c>
      <c r="B84" s="47">
        <f>B81+B83-('1 кв.'!E51+'2 кв.'!E50+E65)</f>
        <v>-217246.53899999999</v>
      </c>
    </row>
  </sheetData>
  <mergeCells count="34">
    <mergeCell ref="A73:D73"/>
    <mergeCell ref="B74:D74"/>
    <mergeCell ref="A76:D76"/>
    <mergeCell ref="B77:D77"/>
    <mergeCell ref="A67:E67"/>
    <mergeCell ref="A68:E68"/>
    <mergeCell ref="A69:E69"/>
    <mergeCell ref="A70:E70"/>
    <mergeCell ref="A71:E71"/>
    <mergeCell ref="A72:E72"/>
    <mergeCell ref="A66:E66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view="pageBreakPreview" topLeftCell="A49" zoomScaleNormal="100" zoomScaleSheetLayoutView="100" workbookViewId="0">
      <selection activeCell="A56" sqref="A56:E56"/>
    </sheetView>
  </sheetViews>
  <sheetFormatPr defaultColWidth="9.140625" defaultRowHeight="12.75" x14ac:dyDescent="0.2"/>
  <cols>
    <col min="1" max="1" width="32.42578125" style="30" customWidth="1"/>
    <col min="2" max="2" width="20.28515625" style="30" customWidth="1"/>
    <col min="3" max="3" width="13" style="30" customWidth="1"/>
    <col min="4" max="4" width="16.140625" style="30" customWidth="1"/>
    <col min="5" max="5" width="14.140625" style="30" customWidth="1"/>
    <col min="6" max="6" width="9.140625" style="30"/>
    <col min="7" max="7" width="18.42578125" style="30" customWidth="1"/>
    <col min="8" max="16384" width="9.140625" style="30"/>
  </cols>
  <sheetData>
    <row r="1" spans="1:5" x14ac:dyDescent="0.2">
      <c r="A1" s="102" t="s">
        <v>12</v>
      </c>
      <c r="B1" s="102"/>
      <c r="C1" s="102"/>
      <c r="D1" s="102"/>
      <c r="E1" s="102"/>
    </row>
    <row r="2" spans="1:5" ht="24.75" customHeight="1" x14ac:dyDescent="0.2">
      <c r="A2" s="103" t="s">
        <v>13</v>
      </c>
      <c r="B2" s="104"/>
      <c r="C2" s="104"/>
      <c r="D2" s="104"/>
      <c r="E2" s="104"/>
    </row>
    <row r="3" spans="1:5" x14ac:dyDescent="0.2">
      <c r="A3" s="55"/>
      <c r="B3" s="32"/>
      <c r="C3" s="32"/>
      <c r="D3" s="32"/>
      <c r="E3" s="32"/>
    </row>
    <row r="4" spans="1:5" x14ac:dyDescent="0.2">
      <c r="A4" s="33" t="s">
        <v>14</v>
      </c>
      <c r="B4" s="32"/>
      <c r="C4" s="32"/>
      <c r="D4" s="105" t="s">
        <v>128</v>
      </c>
      <c r="E4" s="105"/>
    </row>
    <row r="5" spans="1:5" x14ac:dyDescent="0.2">
      <c r="A5" s="55"/>
      <c r="B5" s="32"/>
      <c r="C5" s="32"/>
      <c r="D5" s="32"/>
      <c r="E5" s="32"/>
    </row>
    <row r="6" spans="1:5" x14ac:dyDescent="0.2">
      <c r="A6" s="97" t="s">
        <v>0</v>
      </c>
      <c r="B6" s="97"/>
      <c r="C6" s="97"/>
      <c r="D6" s="97"/>
      <c r="E6" s="97"/>
    </row>
    <row r="7" spans="1:5" x14ac:dyDescent="0.2">
      <c r="A7" s="106" t="s">
        <v>43</v>
      </c>
      <c r="B7" s="106"/>
      <c r="C7" s="106"/>
      <c r="D7" s="106"/>
      <c r="E7" s="106"/>
    </row>
    <row r="8" spans="1:5" x14ac:dyDescent="0.2">
      <c r="A8" s="100" t="s">
        <v>1</v>
      </c>
      <c r="B8" s="100"/>
      <c r="C8" s="100"/>
      <c r="D8" s="100"/>
      <c r="E8" s="100"/>
    </row>
    <row r="9" spans="1:5" x14ac:dyDescent="0.2">
      <c r="A9" s="100"/>
      <c r="B9" s="100"/>
      <c r="C9" s="100"/>
      <c r="D9" s="100"/>
      <c r="E9" s="100"/>
    </row>
    <row r="10" spans="1:5" x14ac:dyDescent="0.2">
      <c r="A10" s="97" t="s">
        <v>96</v>
      </c>
      <c r="B10" s="97"/>
      <c r="C10" s="97"/>
      <c r="D10" s="97"/>
      <c r="E10" s="97"/>
    </row>
    <row r="11" spans="1:5" ht="25.5" customHeight="1" x14ac:dyDescent="0.2">
      <c r="A11" s="87" t="s">
        <v>16</v>
      </c>
      <c r="B11" s="87"/>
      <c r="C11" s="87"/>
      <c r="D11" s="87"/>
      <c r="E11" s="87"/>
    </row>
    <row r="12" spans="1:5" x14ac:dyDescent="0.2">
      <c r="A12" s="100"/>
      <c r="B12" s="100"/>
      <c r="C12" s="100"/>
      <c r="D12" s="100"/>
      <c r="E12" s="100"/>
    </row>
    <row r="13" spans="1:5" ht="25.5" customHeight="1" x14ac:dyDescent="0.2">
      <c r="A13" s="97" t="s">
        <v>99</v>
      </c>
      <c r="B13" s="97"/>
      <c r="C13" s="97"/>
      <c r="D13" s="97"/>
      <c r="E13" s="97"/>
    </row>
    <row r="14" spans="1:5" x14ac:dyDescent="0.2">
      <c r="A14" s="89" t="s">
        <v>17</v>
      </c>
      <c r="B14" s="89"/>
      <c r="C14" s="89"/>
      <c r="D14" s="89"/>
      <c r="E14" s="89"/>
    </row>
    <row r="15" spans="1:5" x14ac:dyDescent="0.2">
      <c r="A15" s="100"/>
      <c r="B15" s="100"/>
      <c r="C15" s="100"/>
      <c r="D15" s="100"/>
      <c r="E15" s="100"/>
    </row>
    <row r="16" spans="1:5" x14ac:dyDescent="0.2">
      <c r="A16" s="97" t="s">
        <v>87</v>
      </c>
      <c r="B16" s="97"/>
      <c r="C16" s="97"/>
      <c r="D16" s="97"/>
      <c r="E16" s="97"/>
    </row>
    <row r="17" spans="1:7" x14ac:dyDescent="0.2">
      <c r="A17" s="89" t="s">
        <v>2</v>
      </c>
      <c r="B17" s="89"/>
      <c r="C17" s="89"/>
      <c r="D17" s="89"/>
      <c r="E17" s="89"/>
    </row>
    <row r="18" spans="1:7" ht="11.25" customHeight="1" x14ac:dyDescent="0.2">
      <c r="A18" s="55"/>
      <c r="B18" s="55"/>
      <c r="C18" s="55"/>
      <c r="D18" s="55"/>
      <c r="E18" s="55"/>
    </row>
    <row r="19" spans="1:7" x14ac:dyDescent="0.2">
      <c r="A19" s="97" t="s">
        <v>88</v>
      </c>
      <c r="B19" s="97"/>
      <c r="C19" s="97"/>
      <c r="D19" s="97"/>
      <c r="E19" s="97"/>
    </row>
    <row r="20" spans="1:7" ht="10.5" customHeight="1" x14ac:dyDescent="0.2">
      <c r="A20" s="89" t="s">
        <v>18</v>
      </c>
      <c r="B20" s="89"/>
      <c r="C20" s="89"/>
      <c r="D20" s="89"/>
      <c r="E20" s="89"/>
    </row>
    <row r="21" spans="1:7" x14ac:dyDescent="0.2">
      <c r="A21" s="100"/>
      <c r="B21" s="100"/>
      <c r="C21" s="100"/>
      <c r="D21" s="100"/>
      <c r="E21" s="100"/>
    </row>
    <row r="22" spans="1:7" ht="30.75" customHeight="1" x14ac:dyDescent="0.2">
      <c r="A22" s="97" t="s">
        <v>89</v>
      </c>
      <c r="B22" s="97"/>
      <c r="C22" s="97"/>
      <c r="D22" s="97"/>
      <c r="E22" s="97"/>
    </row>
    <row r="23" spans="1:7" ht="6" customHeight="1" x14ac:dyDescent="0.2">
      <c r="A23" s="100"/>
      <c r="B23" s="100"/>
      <c r="C23" s="100"/>
      <c r="D23" s="100"/>
      <c r="E23" s="100"/>
    </row>
    <row r="24" spans="1:7" ht="63.75" customHeight="1" x14ac:dyDescent="0.2">
      <c r="A24" s="97" t="s">
        <v>90</v>
      </c>
      <c r="B24" s="97"/>
      <c r="C24" s="97"/>
      <c r="D24" s="97"/>
      <c r="E24" s="97"/>
    </row>
    <row r="25" spans="1:7" ht="33.75" customHeight="1" x14ac:dyDescent="0.2">
      <c r="A25" s="101" t="s">
        <v>91</v>
      </c>
      <c r="B25" s="101"/>
      <c r="C25" s="101"/>
      <c r="D25" s="101"/>
      <c r="E25" s="101"/>
    </row>
    <row r="26" spans="1:7" x14ac:dyDescent="0.2">
      <c r="A26" s="101"/>
      <c r="B26" s="101"/>
      <c r="C26" s="101"/>
      <c r="D26" s="101"/>
      <c r="E26" s="101"/>
      <c r="F26" s="30">
        <v>4354.7</v>
      </c>
      <c r="G26" s="30">
        <v>3</v>
      </c>
    </row>
    <row r="27" spans="1:7" ht="114.75" x14ac:dyDescent="0.2">
      <c r="A27" s="12" t="s">
        <v>8</v>
      </c>
      <c r="B27" s="12" t="s">
        <v>11</v>
      </c>
      <c r="C27" s="12" t="s">
        <v>3</v>
      </c>
      <c r="D27" s="12" t="s">
        <v>10</v>
      </c>
      <c r="E27" s="12" t="s">
        <v>9</v>
      </c>
    </row>
    <row r="28" spans="1:7" ht="38.25" x14ac:dyDescent="0.2">
      <c r="A28" s="34" t="s">
        <v>4</v>
      </c>
      <c r="B28" s="12" t="s">
        <v>24</v>
      </c>
      <c r="C28" s="12" t="s">
        <v>5</v>
      </c>
      <c r="D28" s="12">
        <v>1.54</v>
      </c>
      <c r="E28" s="35">
        <f>D28*F26*G26</f>
        <v>20118.714</v>
      </c>
      <c r="G28" s="36"/>
    </row>
    <row r="29" spans="1:7" ht="51" x14ac:dyDescent="0.2">
      <c r="A29" s="34" t="s">
        <v>25</v>
      </c>
      <c r="B29" s="12" t="s">
        <v>26</v>
      </c>
      <c r="C29" s="12" t="s">
        <v>5</v>
      </c>
      <c r="D29" s="12">
        <v>2.34</v>
      </c>
      <c r="E29" s="35">
        <f>D29*F26*G26</f>
        <v>30569.993999999999</v>
      </c>
      <c r="G29" s="36"/>
    </row>
    <row r="30" spans="1:7" ht="38.25" x14ac:dyDescent="0.2">
      <c r="A30" s="34" t="s">
        <v>31</v>
      </c>
      <c r="B30" s="12" t="s">
        <v>80</v>
      </c>
      <c r="C30" s="12" t="s">
        <v>5</v>
      </c>
      <c r="D30" s="12">
        <v>2.0499999999999998</v>
      </c>
      <c r="E30" s="35">
        <f>D30*F26*G26</f>
        <v>26781.404999999995</v>
      </c>
      <c r="G30" s="36"/>
    </row>
    <row r="31" spans="1:7" ht="38.25" x14ac:dyDescent="0.2">
      <c r="A31" s="34" t="s">
        <v>32</v>
      </c>
      <c r="B31" s="12" t="s">
        <v>80</v>
      </c>
      <c r="C31" s="12" t="s">
        <v>5</v>
      </c>
      <c r="D31" s="12">
        <v>1.55</v>
      </c>
      <c r="E31" s="35">
        <f>D31*F26*G26</f>
        <v>20249.355</v>
      </c>
      <c r="G31" s="36"/>
    </row>
    <row r="32" spans="1:7" x14ac:dyDescent="0.2">
      <c r="A32" s="34" t="s">
        <v>33</v>
      </c>
      <c r="B32" s="14" t="s">
        <v>34</v>
      </c>
      <c r="C32" s="12" t="s">
        <v>5</v>
      </c>
      <c r="D32" s="12">
        <v>0.61</v>
      </c>
      <c r="E32" s="35">
        <f>D32*F26*G26</f>
        <v>7969.1009999999987</v>
      </c>
      <c r="G32" s="36"/>
    </row>
    <row r="33" spans="1:7" x14ac:dyDescent="0.2">
      <c r="A33" s="34" t="s">
        <v>35</v>
      </c>
      <c r="B33" s="14" t="s">
        <v>34</v>
      </c>
      <c r="C33" s="12" t="s">
        <v>5</v>
      </c>
      <c r="D33" s="12">
        <v>0.15</v>
      </c>
      <c r="E33" s="35">
        <f>D33*F26*G26</f>
        <v>1959.6149999999998</v>
      </c>
      <c r="G33" s="36"/>
    </row>
    <row r="34" spans="1:7" ht="51" x14ac:dyDescent="0.2">
      <c r="A34" s="34" t="s">
        <v>28</v>
      </c>
      <c r="B34" s="12" t="s">
        <v>80</v>
      </c>
      <c r="C34" s="12" t="s">
        <v>5</v>
      </c>
      <c r="D34" s="12">
        <v>0.26</v>
      </c>
      <c r="E34" s="35">
        <f>D34*F26*G26</f>
        <v>3396.6660000000002</v>
      </c>
      <c r="G34" s="36"/>
    </row>
    <row r="35" spans="1:7" ht="38.25" x14ac:dyDescent="0.2">
      <c r="A35" s="34" t="s">
        <v>27</v>
      </c>
      <c r="B35" s="12" t="s">
        <v>80</v>
      </c>
      <c r="C35" s="12" t="s">
        <v>5</v>
      </c>
      <c r="D35" s="12">
        <v>7.0000000000000007E-2</v>
      </c>
      <c r="E35" s="35">
        <f>D35*F26*G26</f>
        <v>914.48700000000008</v>
      </c>
      <c r="G35" s="36"/>
    </row>
    <row r="36" spans="1:7" ht="38.25" x14ac:dyDescent="0.2">
      <c r="A36" s="34" t="s">
        <v>48</v>
      </c>
      <c r="B36" s="12" t="s">
        <v>36</v>
      </c>
      <c r="C36" s="12" t="s">
        <v>5</v>
      </c>
      <c r="D36" s="12">
        <v>1.03</v>
      </c>
      <c r="E36" s="35">
        <v>12300</v>
      </c>
      <c r="G36" s="36"/>
    </row>
    <row r="37" spans="1:7" ht="38.25" x14ac:dyDescent="0.2">
      <c r="A37" s="34" t="s">
        <v>37</v>
      </c>
      <c r="B37" s="12" t="s">
        <v>38</v>
      </c>
      <c r="C37" s="12" t="s">
        <v>5</v>
      </c>
      <c r="D37" s="12">
        <v>0.15</v>
      </c>
      <c r="E37" s="35">
        <v>0</v>
      </c>
      <c r="G37" s="36"/>
    </row>
    <row r="38" spans="1:7" x14ac:dyDescent="0.2">
      <c r="A38" s="34" t="s">
        <v>29</v>
      </c>
      <c r="B38" s="12" t="s">
        <v>42</v>
      </c>
      <c r="C38" s="12" t="s">
        <v>5</v>
      </c>
      <c r="D38" s="12">
        <v>2.76</v>
      </c>
      <c r="E38" s="35">
        <f>D38*F26*G26</f>
        <v>36056.915999999997</v>
      </c>
      <c r="G38" s="36"/>
    </row>
    <row r="39" spans="1:7" ht="13.5" thickBot="1" x14ac:dyDescent="0.25">
      <c r="A39" s="37" t="s">
        <v>39</v>
      </c>
      <c r="B39" s="22" t="s">
        <v>42</v>
      </c>
      <c r="C39" s="22" t="s">
        <v>5</v>
      </c>
      <c r="D39" s="22">
        <v>3.2</v>
      </c>
      <c r="E39" s="38">
        <f>D39*F26*G26</f>
        <v>41805.120000000003</v>
      </c>
      <c r="G39" s="36"/>
    </row>
    <row r="40" spans="1:7" ht="13.5" thickBot="1" x14ac:dyDescent="0.25">
      <c r="A40" s="39" t="s">
        <v>59</v>
      </c>
      <c r="B40" s="26" t="s">
        <v>129</v>
      </c>
      <c r="C40" s="26"/>
      <c r="D40" s="26"/>
      <c r="E40" s="40">
        <v>19202.490000000002</v>
      </c>
      <c r="G40" s="36"/>
    </row>
    <row r="41" spans="1:7" x14ac:dyDescent="0.2">
      <c r="A41" s="114" t="s">
        <v>161</v>
      </c>
      <c r="B41" s="115"/>
      <c r="C41" s="115" t="s">
        <v>162</v>
      </c>
      <c r="D41" s="115"/>
      <c r="E41" s="116">
        <v>5262.8</v>
      </c>
      <c r="G41" s="36"/>
    </row>
    <row r="42" spans="1:7" ht="30" x14ac:dyDescent="0.25">
      <c r="A42" s="51" t="s">
        <v>130</v>
      </c>
      <c r="B42" s="12" t="s">
        <v>141</v>
      </c>
      <c r="C42" s="12" t="s">
        <v>60</v>
      </c>
      <c r="D42" s="12">
        <v>14</v>
      </c>
      <c r="E42" s="35">
        <f t="shared" ref="E42" si="0">D42*126.7</f>
        <v>1773.8</v>
      </c>
      <c r="G42" s="36"/>
    </row>
    <row r="43" spans="1:7" ht="30" x14ac:dyDescent="0.25">
      <c r="A43" s="51" t="s">
        <v>131</v>
      </c>
      <c r="B43" s="12" t="s">
        <v>141</v>
      </c>
      <c r="C43" s="12" t="s">
        <v>60</v>
      </c>
      <c r="D43" s="12">
        <v>2</v>
      </c>
      <c r="E43" s="35">
        <f>D43*126.7</f>
        <v>253.4</v>
      </c>
      <c r="G43" s="36"/>
    </row>
    <row r="44" spans="1:7" ht="30" x14ac:dyDescent="0.25">
      <c r="A44" s="51" t="s">
        <v>132</v>
      </c>
      <c r="B44" s="12" t="s">
        <v>141</v>
      </c>
      <c r="C44" s="12" t="s">
        <v>60</v>
      </c>
      <c r="D44" s="21">
        <v>0.6</v>
      </c>
      <c r="E44" s="35">
        <f t="shared" ref="E44:E52" si="1">D44*126.7</f>
        <v>76.02</v>
      </c>
      <c r="G44" s="36"/>
    </row>
    <row r="45" spans="1:7" ht="45" x14ac:dyDescent="0.25">
      <c r="A45" s="51" t="s">
        <v>133</v>
      </c>
      <c r="B45" s="12" t="s">
        <v>141</v>
      </c>
      <c r="C45" s="12" t="s">
        <v>60</v>
      </c>
      <c r="D45" s="21">
        <v>72</v>
      </c>
      <c r="E45" s="35">
        <f t="shared" si="1"/>
        <v>9122.4</v>
      </c>
      <c r="G45" s="36"/>
    </row>
    <row r="46" spans="1:7" ht="15" x14ac:dyDescent="0.25">
      <c r="A46" s="51" t="s">
        <v>163</v>
      </c>
      <c r="B46" s="12" t="s">
        <v>142</v>
      </c>
      <c r="C46" s="12" t="s">
        <v>60</v>
      </c>
      <c r="D46" s="21">
        <v>16</v>
      </c>
      <c r="E46" s="35">
        <f t="shared" si="1"/>
        <v>2027.2</v>
      </c>
      <c r="G46" s="36"/>
    </row>
    <row r="47" spans="1:7" ht="30" x14ac:dyDescent="0.25">
      <c r="A47" s="51" t="s">
        <v>135</v>
      </c>
      <c r="B47" s="12" t="s">
        <v>142</v>
      </c>
      <c r="C47" s="12" t="s">
        <v>60</v>
      </c>
      <c r="D47" s="21">
        <v>24</v>
      </c>
      <c r="E47" s="35">
        <f t="shared" si="1"/>
        <v>3040.8</v>
      </c>
      <c r="G47" s="36"/>
    </row>
    <row r="48" spans="1:7" ht="15" x14ac:dyDescent="0.25">
      <c r="A48" s="51" t="s">
        <v>136</v>
      </c>
      <c r="B48" s="12" t="s">
        <v>142</v>
      </c>
      <c r="C48" s="12" t="s">
        <v>60</v>
      </c>
      <c r="D48" s="21">
        <v>3.5</v>
      </c>
      <c r="E48" s="35">
        <f t="shared" si="1"/>
        <v>443.45</v>
      </c>
      <c r="G48" s="36"/>
    </row>
    <row r="49" spans="1:7" ht="30" x14ac:dyDescent="0.25">
      <c r="A49" s="51" t="s">
        <v>137</v>
      </c>
      <c r="B49" s="21" t="s">
        <v>142</v>
      </c>
      <c r="C49" s="12" t="s">
        <v>60</v>
      </c>
      <c r="D49" s="21">
        <v>4</v>
      </c>
      <c r="E49" s="35">
        <f t="shared" si="1"/>
        <v>506.8</v>
      </c>
      <c r="G49" s="36"/>
    </row>
    <row r="50" spans="1:7" ht="30" x14ac:dyDescent="0.25">
      <c r="A50" s="51" t="s">
        <v>138</v>
      </c>
      <c r="B50" s="21" t="s">
        <v>142</v>
      </c>
      <c r="C50" s="12" t="s">
        <v>60</v>
      </c>
      <c r="D50" s="21">
        <v>16</v>
      </c>
      <c r="E50" s="35">
        <f t="shared" si="1"/>
        <v>2027.2</v>
      </c>
      <c r="G50" s="36"/>
    </row>
    <row r="51" spans="1:7" ht="15" x14ac:dyDescent="0.25">
      <c r="A51" s="51" t="s">
        <v>139</v>
      </c>
      <c r="B51" s="21" t="s">
        <v>143</v>
      </c>
      <c r="C51" s="12" t="s">
        <v>60</v>
      </c>
      <c r="D51" s="21">
        <v>24</v>
      </c>
      <c r="E51" s="35">
        <f t="shared" si="1"/>
        <v>3040.8</v>
      </c>
      <c r="G51" s="36"/>
    </row>
    <row r="52" spans="1:7" ht="15" x14ac:dyDescent="0.25">
      <c r="A52" s="51" t="s">
        <v>140</v>
      </c>
      <c r="B52" s="21" t="s">
        <v>143</v>
      </c>
      <c r="C52" s="12" t="s">
        <v>60</v>
      </c>
      <c r="D52" s="21">
        <v>1.8</v>
      </c>
      <c r="E52" s="35">
        <f t="shared" si="1"/>
        <v>228.06</v>
      </c>
      <c r="G52" s="36"/>
    </row>
    <row r="53" spans="1:7" x14ac:dyDescent="0.2">
      <c r="A53" s="34"/>
      <c r="B53" s="21"/>
      <c r="C53" s="21"/>
      <c r="D53" s="21"/>
      <c r="E53" s="35"/>
    </row>
    <row r="54" spans="1:7" s="43" customFormat="1" x14ac:dyDescent="0.2">
      <c r="A54" s="41" t="s">
        <v>58</v>
      </c>
      <c r="B54" s="16"/>
      <c r="C54" s="16"/>
      <c r="D54" s="16"/>
      <c r="E54" s="42">
        <f>SUM(E28:E53)</f>
        <v>249126.59299999991</v>
      </c>
      <c r="G54" s="44"/>
    </row>
    <row r="55" spans="1:7" ht="30" customHeight="1" x14ac:dyDescent="0.2">
      <c r="A55" s="99" t="s">
        <v>164</v>
      </c>
      <c r="B55" s="99"/>
      <c r="C55" s="99"/>
      <c r="D55" s="99"/>
      <c r="E55" s="99"/>
    </row>
    <row r="56" spans="1:7" x14ac:dyDescent="0.2">
      <c r="A56" s="97" t="s">
        <v>23</v>
      </c>
      <c r="B56" s="97"/>
      <c r="C56" s="97"/>
      <c r="D56" s="97"/>
      <c r="E56" s="97"/>
    </row>
    <row r="57" spans="1:7" x14ac:dyDescent="0.2">
      <c r="A57" s="97" t="s">
        <v>22</v>
      </c>
      <c r="B57" s="97"/>
      <c r="C57" s="97"/>
      <c r="D57" s="97"/>
      <c r="E57" s="97"/>
    </row>
    <row r="58" spans="1:7" ht="24" customHeight="1" x14ac:dyDescent="0.2">
      <c r="A58" s="97" t="s">
        <v>68</v>
      </c>
      <c r="B58" s="97"/>
      <c r="C58" s="97"/>
      <c r="D58" s="97"/>
      <c r="E58" s="97"/>
    </row>
    <row r="59" spans="1:7" x14ac:dyDescent="0.2">
      <c r="A59" s="97" t="s">
        <v>20</v>
      </c>
      <c r="B59" s="97"/>
      <c r="C59" s="97"/>
      <c r="D59" s="97"/>
      <c r="E59" s="97"/>
    </row>
    <row r="60" spans="1:7" x14ac:dyDescent="0.2">
      <c r="A60" s="98" t="s">
        <v>6</v>
      </c>
      <c r="B60" s="98"/>
      <c r="C60" s="98"/>
      <c r="D60" s="98"/>
      <c r="E60" s="98"/>
    </row>
    <row r="61" spans="1:7" x14ac:dyDescent="0.2">
      <c r="A61" s="97" t="s">
        <v>20</v>
      </c>
      <c r="B61" s="97"/>
      <c r="C61" s="97"/>
      <c r="D61" s="97"/>
      <c r="E61" s="97"/>
    </row>
    <row r="62" spans="1:7" x14ac:dyDescent="0.2">
      <c r="A62" s="95" t="s">
        <v>92</v>
      </c>
      <c r="B62" s="95"/>
      <c r="C62" s="95"/>
      <c r="D62" s="95"/>
      <c r="E62" s="45"/>
    </row>
    <row r="63" spans="1:7" x14ac:dyDescent="0.2">
      <c r="B63" s="96" t="s">
        <v>21</v>
      </c>
      <c r="C63" s="96"/>
      <c r="D63" s="96"/>
      <c r="E63" s="54" t="s">
        <v>7</v>
      </c>
    </row>
    <row r="64" spans="1:7" x14ac:dyDescent="0.2">
      <c r="A64" s="55"/>
      <c r="B64" s="55"/>
      <c r="C64" s="55"/>
      <c r="D64" s="55"/>
      <c r="E64" s="55"/>
    </row>
    <row r="65" spans="1:5" x14ac:dyDescent="0.2">
      <c r="A65" s="95" t="s">
        <v>97</v>
      </c>
      <c r="B65" s="95"/>
      <c r="C65" s="95"/>
      <c r="D65" s="95"/>
      <c r="E65" s="45"/>
    </row>
    <row r="66" spans="1:5" x14ac:dyDescent="0.2">
      <c r="B66" s="96" t="s">
        <v>21</v>
      </c>
      <c r="C66" s="96"/>
      <c r="D66" s="96"/>
      <c r="E66" s="54" t="s">
        <v>7</v>
      </c>
    </row>
    <row r="69" spans="1:5" x14ac:dyDescent="0.2">
      <c r="A69" s="43" t="s">
        <v>81</v>
      </c>
    </row>
    <row r="70" spans="1:5" x14ac:dyDescent="0.2">
      <c r="A70" s="30" t="s">
        <v>82</v>
      </c>
      <c r="B70" s="47">
        <v>-89042.48</v>
      </c>
    </row>
    <row r="71" spans="1:5" x14ac:dyDescent="0.2">
      <c r="A71" s="48" t="s">
        <v>83</v>
      </c>
      <c r="B71" s="49">
        <v>957337.53</v>
      </c>
    </row>
    <row r="72" spans="1:5" x14ac:dyDescent="0.2">
      <c r="A72" s="30" t="s">
        <v>84</v>
      </c>
      <c r="B72" s="49">
        <v>920769.91</v>
      </c>
    </row>
    <row r="73" spans="1:5" x14ac:dyDescent="0.2">
      <c r="A73" s="43" t="s">
        <v>85</v>
      </c>
      <c r="B73" s="47">
        <f>B70+B72-('1 кв.'!E51+'2 кв.'!E50+'3 кв.'!E65+'4 кв.'!E54)</f>
        <v>-227451.91199999989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55:E55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62:D62"/>
    <mergeCell ref="B63:D63"/>
    <mergeCell ref="A65:D65"/>
    <mergeCell ref="B66:D66"/>
    <mergeCell ref="A56:E56"/>
    <mergeCell ref="A57:E57"/>
    <mergeCell ref="A58:E58"/>
    <mergeCell ref="A59:E59"/>
    <mergeCell ref="A60:E60"/>
    <mergeCell ref="A61:E6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view="pageBreakPreview" zoomScaleNormal="100" zoomScaleSheetLayoutView="100" workbookViewId="0">
      <selection activeCell="C27" sqref="C27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110" t="s">
        <v>144</v>
      </c>
      <c r="B1" s="110"/>
      <c r="C1" s="110"/>
      <c r="D1" s="56"/>
    </row>
    <row r="2" spans="1:5" ht="15.75" x14ac:dyDescent="0.25">
      <c r="A2" s="111" t="s">
        <v>145</v>
      </c>
      <c r="B2" s="111"/>
      <c r="C2" s="111"/>
      <c r="D2" s="57"/>
    </row>
    <row r="3" spans="1:5" ht="15.75" x14ac:dyDescent="0.25">
      <c r="A3" s="111" t="s">
        <v>146</v>
      </c>
      <c r="B3" s="111"/>
      <c r="C3" s="111"/>
      <c r="D3" s="57"/>
    </row>
    <row r="4" spans="1:5" ht="15.75" x14ac:dyDescent="0.25">
      <c r="A4" s="110" t="s">
        <v>160</v>
      </c>
      <c r="B4" s="110"/>
      <c r="C4" s="110"/>
      <c r="D4" s="56"/>
    </row>
    <row r="5" spans="1:5" ht="15.75" x14ac:dyDescent="0.25">
      <c r="A5" s="112"/>
      <c r="B5" s="112"/>
      <c r="C5" s="112"/>
      <c r="D5" s="1"/>
    </row>
    <row r="6" spans="1:5" ht="15.75" x14ac:dyDescent="0.25">
      <c r="A6" s="57"/>
      <c r="B6" s="2" t="s">
        <v>82</v>
      </c>
      <c r="C6" s="58">
        <f>'4 кв.'!B70</f>
        <v>-89042.48</v>
      </c>
      <c r="D6" s="59"/>
    </row>
    <row r="7" spans="1:5" ht="15.75" x14ac:dyDescent="0.25">
      <c r="A7" s="60" t="s">
        <v>147</v>
      </c>
      <c r="B7" s="57" t="s">
        <v>83</v>
      </c>
      <c r="C7" s="61">
        <f>'4 кв.'!B71</f>
        <v>957337.53</v>
      </c>
      <c r="D7" s="62"/>
    </row>
    <row r="8" spans="1:5" ht="15.75" x14ac:dyDescent="0.25">
      <c r="A8" s="13"/>
      <c r="B8" s="2" t="s">
        <v>84</v>
      </c>
      <c r="C8" s="61">
        <f>'4 кв.'!B72</f>
        <v>920769.91</v>
      </c>
      <c r="D8" s="62"/>
    </row>
    <row r="9" spans="1:5" ht="15.75" x14ac:dyDescent="0.25">
      <c r="A9" s="13"/>
      <c r="B9" s="57" t="s">
        <v>148</v>
      </c>
      <c r="C9" s="63">
        <f>SUM(C8:C8)</f>
        <v>920769.91</v>
      </c>
      <c r="D9" s="59"/>
    </row>
    <row r="10" spans="1:5" ht="15.75" x14ac:dyDescent="0.25">
      <c r="A10" s="1"/>
      <c r="B10" s="113"/>
      <c r="C10" s="113"/>
      <c r="D10" s="62"/>
    </row>
    <row r="11" spans="1:5" ht="15.75" x14ac:dyDescent="0.25">
      <c r="A11" s="64" t="s">
        <v>149</v>
      </c>
      <c r="B11" s="65" t="s">
        <v>59</v>
      </c>
      <c r="C11" s="61">
        <f>'1 кв.'!E40+'2 кв.'!E40+'3 кв.'!E40+'4 кв.'!E40</f>
        <v>156560.03999999998</v>
      </c>
      <c r="D11" s="62"/>
    </row>
    <row r="12" spans="1:5" ht="15.75" x14ac:dyDescent="0.25">
      <c r="A12" s="1"/>
      <c r="B12" s="65" t="s">
        <v>150</v>
      </c>
      <c r="C12" s="61">
        <f>E29+E40</f>
        <v>128391.462</v>
      </c>
      <c r="D12" s="62"/>
      <c r="E12" s="66"/>
    </row>
    <row r="13" spans="1:5" ht="15.75" x14ac:dyDescent="0.25">
      <c r="B13" s="67" t="s">
        <v>4</v>
      </c>
      <c r="C13" s="61">
        <f>'1 кв.'!E28+'2 кв.'!E28+'3 кв.'!E28+'4 кв.'!E28</f>
        <v>85700.496000000014</v>
      </c>
      <c r="D13" s="62"/>
    </row>
    <row r="14" spans="1:5" ht="15.75" x14ac:dyDescent="0.25">
      <c r="A14" s="64"/>
      <c r="B14" s="67" t="s">
        <v>25</v>
      </c>
      <c r="C14" s="61">
        <f>'1 кв.'!E29+'2 кв.'!E29+'3 кв.'!E29+'4 кв.'!E29</f>
        <v>119928.43799999999</v>
      </c>
      <c r="D14" s="62"/>
    </row>
    <row r="15" spans="1:5" ht="15.75" x14ac:dyDescent="0.25">
      <c r="A15" s="64"/>
      <c r="B15" s="67" t="s">
        <v>31</v>
      </c>
      <c r="C15" s="61">
        <f>'1 кв.'!E30+'2 кв.'!E30+'3 кв.'!E30+'4 кв.'!E30</f>
        <v>106603.05599999998</v>
      </c>
      <c r="D15" s="62"/>
    </row>
    <row r="16" spans="1:5" ht="15.75" x14ac:dyDescent="0.25">
      <c r="A16" s="64"/>
      <c r="B16" s="67" t="s">
        <v>32</v>
      </c>
      <c r="C16" s="61">
        <f>'1 кв.'!E31+'2 кв.'!E31+'3 кв.'!E31+'4 кв.'!E31</f>
        <v>80344.214999999997</v>
      </c>
      <c r="D16" s="62"/>
    </row>
    <row r="17" spans="1:5" ht="15.75" x14ac:dyDescent="0.25">
      <c r="A17" s="64"/>
      <c r="B17" s="67" t="s">
        <v>33</v>
      </c>
      <c r="C17" s="61">
        <f>'1 кв.'!E32+'2 кв.'!E32+'3 кв.'!E32+'4 кв.'!E32</f>
        <v>31876.403999999995</v>
      </c>
      <c r="D17" s="62"/>
    </row>
    <row r="18" spans="1:5" ht="15.75" x14ac:dyDescent="0.25">
      <c r="A18" s="64"/>
      <c r="B18" s="67" t="s">
        <v>35</v>
      </c>
      <c r="C18" s="61">
        <f>'1 кв.'!E33+'2 кв.'!E33+'3 кв.'!E33+'4 кв.'!E33</f>
        <v>7838.4599999999991</v>
      </c>
      <c r="D18" s="62"/>
    </row>
    <row r="19" spans="1:5" ht="15.75" x14ac:dyDescent="0.25">
      <c r="A19" s="64"/>
      <c r="B19" s="67" t="s">
        <v>151</v>
      </c>
      <c r="C19" s="61">
        <f>'1 кв.'!E34+'2 кв.'!E34+'3 кв.'!E34+'4 кв.'!E34</f>
        <v>13325.382000000001</v>
      </c>
      <c r="D19" s="62"/>
    </row>
    <row r="20" spans="1:5" ht="15.75" x14ac:dyDescent="0.25">
      <c r="A20" s="64"/>
      <c r="B20" s="67" t="s">
        <v>152</v>
      </c>
      <c r="C20" s="61">
        <f>'1 кв.'!E35+'2 кв.'!E35+'3 кв.'!E35+'4 кв.'!E35</f>
        <v>3657.9480000000003</v>
      </c>
      <c r="D20" s="62"/>
    </row>
    <row r="21" spans="1:5" ht="15.75" x14ac:dyDescent="0.25">
      <c r="A21" s="64"/>
      <c r="B21" s="67" t="s">
        <v>153</v>
      </c>
      <c r="C21" s="61">
        <f>'1 кв.'!E36+'2 кв.'!E36+'3 кв.'!E36+'4 кв.'!E36</f>
        <v>28500</v>
      </c>
      <c r="D21" s="62"/>
    </row>
    <row r="22" spans="1:5" ht="15.75" x14ac:dyDescent="0.25">
      <c r="A22" s="64"/>
      <c r="B22" s="67" t="s">
        <v>37</v>
      </c>
      <c r="C22" s="61">
        <f>'1 кв.'!E37+'2 кв.'!E37+'3 кв.'!E37+'4 кв.'!E37</f>
        <v>6262.62</v>
      </c>
      <c r="D22" s="62"/>
    </row>
    <row r="23" spans="1:5" ht="15.75" x14ac:dyDescent="0.25">
      <c r="A23" s="64"/>
      <c r="B23" s="67" t="s">
        <v>29</v>
      </c>
      <c r="C23" s="61">
        <f>'1 кв.'!E38+'2 кв.'!E38+'3 кв.'!E38+'4 кв.'!E38</f>
        <v>116401.13099999999</v>
      </c>
      <c r="D23" s="62"/>
    </row>
    <row r="24" spans="1:5" ht="15.75" x14ac:dyDescent="0.25">
      <c r="A24" s="64"/>
      <c r="B24" s="67" t="s">
        <v>39</v>
      </c>
      <c r="C24" s="61">
        <f>'1 кв.'!E39+'2 кв.'!E39+'3 кв.'!E39+'4 кв.'!E39</f>
        <v>168526.88999999998</v>
      </c>
      <c r="D24" s="62"/>
    </row>
    <row r="25" spans="1:5" ht="15.75" x14ac:dyDescent="0.25">
      <c r="A25" s="64"/>
      <c r="B25" s="67" t="s">
        <v>161</v>
      </c>
      <c r="C25" s="61">
        <f>'4 кв.'!E41</f>
        <v>5262.8</v>
      </c>
      <c r="D25" s="62"/>
    </row>
    <row r="26" spans="1:5" ht="15.75" x14ac:dyDescent="0.25">
      <c r="A26" s="1"/>
      <c r="B26" s="60" t="s">
        <v>154</v>
      </c>
      <c r="C26" s="58">
        <f>SUM(C11:C25)</f>
        <v>1059179.3419999997</v>
      </c>
      <c r="D26" s="62"/>
      <c r="E26" s="66"/>
    </row>
    <row r="27" spans="1:5" ht="15.75" x14ac:dyDescent="0.25">
      <c r="A27" s="1"/>
      <c r="B27" s="68" t="s">
        <v>155</v>
      </c>
      <c r="C27" s="58">
        <f>C6+C9-C26</f>
        <v>-227451.91199999966</v>
      </c>
      <c r="D27" s="62"/>
    </row>
    <row r="28" spans="1:5" s="71" customFormat="1" ht="30" x14ac:dyDescent="0.25">
      <c r="A28" s="12"/>
      <c r="B28" s="69" t="s">
        <v>156</v>
      </c>
      <c r="C28" s="3" t="s">
        <v>157</v>
      </c>
      <c r="D28" s="70"/>
    </row>
    <row r="29" spans="1:5" ht="15.75" x14ac:dyDescent="0.25">
      <c r="A29" s="20" t="s">
        <v>61</v>
      </c>
      <c r="B29" s="51" t="s">
        <v>49</v>
      </c>
      <c r="C29" s="72">
        <v>2</v>
      </c>
      <c r="D29" s="62"/>
      <c r="E29" s="109">
        <f>55.85*118.42</f>
        <v>6613.7570000000005</v>
      </c>
    </row>
    <row r="30" spans="1:5" ht="15.75" x14ac:dyDescent="0.25">
      <c r="A30" s="20"/>
      <c r="B30" s="51" t="s">
        <v>50</v>
      </c>
      <c r="C30" s="3">
        <v>6</v>
      </c>
      <c r="D30" s="62"/>
      <c r="E30" s="109"/>
    </row>
    <row r="31" spans="1:5" ht="15.75" x14ac:dyDescent="0.25">
      <c r="A31" s="20"/>
      <c r="B31" s="51" t="s">
        <v>51</v>
      </c>
      <c r="C31" s="3">
        <v>14</v>
      </c>
      <c r="D31" s="62"/>
      <c r="E31" s="109"/>
    </row>
    <row r="32" spans="1:5" ht="30" x14ac:dyDescent="0.25">
      <c r="A32" s="20"/>
      <c r="B32" s="51" t="s">
        <v>52</v>
      </c>
      <c r="C32" s="3">
        <v>4</v>
      </c>
      <c r="D32" s="62"/>
      <c r="E32" s="109"/>
    </row>
    <row r="33" spans="1:5" ht="15.75" x14ac:dyDescent="0.25">
      <c r="A33" s="20"/>
      <c r="B33" s="51" t="s">
        <v>53</v>
      </c>
      <c r="C33" s="3">
        <v>3</v>
      </c>
      <c r="D33" s="62"/>
      <c r="E33" s="109"/>
    </row>
    <row r="34" spans="1:5" ht="15.75" x14ac:dyDescent="0.25">
      <c r="A34" s="20" t="s">
        <v>62</v>
      </c>
      <c r="B34" s="51" t="s">
        <v>54</v>
      </c>
      <c r="C34" s="3">
        <v>0.75</v>
      </c>
      <c r="D34" s="62"/>
      <c r="E34" s="109"/>
    </row>
    <row r="35" spans="1:5" ht="15.75" x14ac:dyDescent="0.25">
      <c r="A35" s="20"/>
      <c r="B35" s="51" t="s">
        <v>55</v>
      </c>
      <c r="C35" s="3">
        <v>2</v>
      </c>
      <c r="D35" s="62"/>
      <c r="E35" s="109"/>
    </row>
    <row r="36" spans="1:5" ht="15.75" x14ac:dyDescent="0.25">
      <c r="A36" s="20"/>
      <c r="B36" s="51" t="s">
        <v>56</v>
      </c>
      <c r="C36" s="3">
        <v>16</v>
      </c>
      <c r="D36" s="62"/>
      <c r="E36" s="109"/>
    </row>
    <row r="37" spans="1:5" ht="15.75" x14ac:dyDescent="0.25">
      <c r="A37" s="20" t="s">
        <v>63</v>
      </c>
      <c r="B37" s="51" t="s">
        <v>57</v>
      </c>
      <c r="C37" s="3">
        <v>8.1</v>
      </c>
      <c r="D37" s="62"/>
      <c r="E37" s="109"/>
    </row>
    <row r="38" spans="1:5" ht="15.75" x14ac:dyDescent="0.25">
      <c r="A38" s="20" t="s">
        <v>76</v>
      </c>
      <c r="B38" s="51" t="s">
        <v>70</v>
      </c>
      <c r="C38" s="3">
        <v>1.5</v>
      </c>
      <c r="D38" s="62"/>
      <c r="E38" s="109"/>
    </row>
    <row r="39" spans="1:5" ht="15.75" x14ac:dyDescent="0.25">
      <c r="A39" s="20"/>
      <c r="B39" s="51" t="s">
        <v>71</v>
      </c>
      <c r="C39" s="3">
        <v>8</v>
      </c>
      <c r="D39" s="62"/>
      <c r="E39" s="109"/>
    </row>
    <row r="40" spans="1:5" ht="15.75" x14ac:dyDescent="0.25">
      <c r="A40" s="20" t="s">
        <v>77</v>
      </c>
      <c r="B40" s="51" t="s">
        <v>72</v>
      </c>
      <c r="C40" s="3">
        <v>10</v>
      </c>
      <c r="D40" s="62"/>
      <c r="E40">
        <f>961.15*126.7</f>
        <v>121777.705</v>
      </c>
    </row>
    <row r="41" spans="1:5" ht="15.75" x14ac:dyDescent="0.25">
      <c r="A41" s="20" t="s">
        <v>78</v>
      </c>
      <c r="B41" s="51" t="s">
        <v>94</v>
      </c>
      <c r="C41" s="3">
        <v>2</v>
      </c>
      <c r="D41" s="62"/>
    </row>
    <row r="42" spans="1:5" ht="14.25" customHeight="1" x14ac:dyDescent="0.25">
      <c r="A42" s="20"/>
      <c r="B42" s="51" t="s">
        <v>73</v>
      </c>
      <c r="C42" s="3">
        <v>13</v>
      </c>
      <c r="D42" s="62"/>
    </row>
    <row r="43" spans="1:5" ht="14.25" customHeight="1" x14ac:dyDescent="0.25">
      <c r="A43" s="20"/>
      <c r="B43" s="51" t="s">
        <v>74</v>
      </c>
      <c r="C43" s="3">
        <v>100.25</v>
      </c>
      <c r="D43" s="62"/>
    </row>
    <row r="44" spans="1:5" ht="14.25" customHeight="1" x14ac:dyDescent="0.25">
      <c r="A44" s="20"/>
      <c r="B44" s="51" t="s">
        <v>75</v>
      </c>
      <c r="C44" s="3">
        <v>4</v>
      </c>
      <c r="D44" s="62"/>
    </row>
    <row r="45" spans="1:5" ht="14.25" customHeight="1" x14ac:dyDescent="0.25">
      <c r="A45" s="20" t="s">
        <v>124</v>
      </c>
      <c r="B45" s="51" t="s">
        <v>101</v>
      </c>
      <c r="C45" s="3">
        <v>40</v>
      </c>
      <c r="D45" s="62"/>
    </row>
    <row r="46" spans="1:5" ht="14.25" customHeight="1" x14ac:dyDescent="0.25">
      <c r="A46" s="20"/>
      <c r="B46" s="51" t="s">
        <v>102</v>
      </c>
      <c r="C46" s="3">
        <v>40</v>
      </c>
      <c r="D46" s="62"/>
    </row>
    <row r="47" spans="1:5" ht="15.75" x14ac:dyDescent="0.25">
      <c r="A47" s="20"/>
      <c r="B47" s="51" t="s">
        <v>103</v>
      </c>
      <c r="C47" s="3">
        <v>16</v>
      </c>
      <c r="D47" s="62"/>
    </row>
    <row r="48" spans="1:5" ht="15.75" x14ac:dyDescent="0.25">
      <c r="A48" s="20" t="s">
        <v>125</v>
      </c>
      <c r="B48" s="51" t="s">
        <v>104</v>
      </c>
      <c r="C48" s="3">
        <v>16</v>
      </c>
      <c r="D48" s="62"/>
    </row>
    <row r="49" spans="1:4" ht="15.75" x14ac:dyDescent="0.25">
      <c r="A49" s="20"/>
      <c r="B49" s="51" t="s">
        <v>105</v>
      </c>
      <c r="C49" s="3">
        <v>6</v>
      </c>
      <c r="D49" s="62"/>
    </row>
    <row r="50" spans="1:4" ht="15.75" x14ac:dyDescent="0.25">
      <c r="A50" s="20"/>
      <c r="B50" s="51" t="s">
        <v>106</v>
      </c>
      <c r="C50" s="3">
        <v>45</v>
      </c>
      <c r="D50" s="62"/>
    </row>
    <row r="51" spans="1:4" ht="15.75" x14ac:dyDescent="0.25">
      <c r="A51" s="20" t="s">
        <v>126</v>
      </c>
      <c r="B51" s="51" t="s">
        <v>107</v>
      </c>
      <c r="C51" s="3">
        <v>3</v>
      </c>
      <c r="D51" s="62"/>
    </row>
    <row r="52" spans="1:4" ht="15.75" x14ac:dyDescent="0.25">
      <c r="A52" s="20"/>
      <c r="B52" s="51" t="s">
        <v>108</v>
      </c>
      <c r="C52" s="3">
        <v>56</v>
      </c>
      <c r="D52" s="62"/>
    </row>
    <row r="53" spans="1:4" ht="15.75" x14ac:dyDescent="0.25">
      <c r="A53" s="20"/>
      <c r="B53" s="51" t="s">
        <v>109</v>
      </c>
      <c r="C53" s="3">
        <v>16</v>
      </c>
      <c r="D53" s="62"/>
    </row>
    <row r="54" spans="1:4" ht="15.75" x14ac:dyDescent="0.25">
      <c r="A54" s="20"/>
      <c r="B54" s="51" t="s">
        <v>110</v>
      </c>
      <c r="C54" s="3">
        <v>15</v>
      </c>
      <c r="D54" s="62"/>
    </row>
    <row r="55" spans="1:4" ht="15.75" x14ac:dyDescent="0.25">
      <c r="A55" s="20"/>
      <c r="B55" s="51" t="s">
        <v>111</v>
      </c>
      <c r="C55" s="3">
        <v>48</v>
      </c>
      <c r="D55" s="62"/>
    </row>
    <row r="56" spans="1:4" ht="15.75" x14ac:dyDescent="0.25">
      <c r="A56" s="20"/>
      <c r="B56" s="51" t="s">
        <v>112</v>
      </c>
      <c r="C56" s="3">
        <v>15</v>
      </c>
      <c r="D56" s="62"/>
    </row>
    <row r="57" spans="1:4" ht="30" x14ac:dyDescent="0.25">
      <c r="A57" s="20"/>
      <c r="B57" s="51" t="s">
        <v>113</v>
      </c>
      <c r="C57" s="3">
        <v>65</v>
      </c>
      <c r="D57" s="62"/>
    </row>
    <row r="58" spans="1:4" ht="15.75" x14ac:dyDescent="0.25">
      <c r="A58" s="20"/>
      <c r="B58" s="51" t="s">
        <v>114</v>
      </c>
      <c r="C58" s="3">
        <v>16</v>
      </c>
      <c r="D58" s="62"/>
    </row>
    <row r="59" spans="1:4" ht="15.75" x14ac:dyDescent="0.25">
      <c r="A59" s="20"/>
      <c r="B59" s="51" t="s">
        <v>115</v>
      </c>
      <c r="C59" s="3">
        <v>1.5</v>
      </c>
      <c r="D59" s="62"/>
    </row>
    <row r="60" spans="1:4" ht="15.75" x14ac:dyDescent="0.25">
      <c r="A60" s="20"/>
      <c r="B60" s="51" t="s">
        <v>116</v>
      </c>
      <c r="C60" s="3">
        <v>2</v>
      </c>
      <c r="D60" s="62"/>
    </row>
    <row r="61" spans="1:4" ht="15.75" x14ac:dyDescent="0.25">
      <c r="A61" s="20"/>
      <c r="B61" s="51" t="s">
        <v>117</v>
      </c>
      <c r="C61" s="3">
        <v>8</v>
      </c>
      <c r="D61" s="62"/>
    </row>
    <row r="62" spans="1:4" ht="15.75" x14ac:dyDescent="0.25">
      <c r="A62" s="20"/>
      <c r="B62" s="51" t="s">
        <v>118</v>
      </c>
      <c r="C62" s="3">
        <v>8</v>
      </c>
      <c r="D62" s="62"/>
    </row>
    <row r="63" spans="1:4" ht="15.75" x14ac:dyDescent="0.25">
      <c r="A63" s="20"/>
      <c r="B63" s="51" t="s">
        <v>119</v>
      </c>
      <c r="C63" s="3">
        <v>2</v>
      </c>
      <c r="D63" s="62"/>
    </row>
    <row r="64" spans="1:4" ht="15.75" x14ac:dyDescent="0.25">
      <c r="A64" s="20"/>
      <c r="B64" s="51" t="s">
        <v>120</v>
      </c>
      <c r="C64" s="3">
        <v>2</v>
      </c>
      <c r="D64" s="62"/>
    </row>
    <row r="65" spans="1:4" ht="30" x14ac:dyDescent="0.25">
      <c r="A65" s="20"/>
      <c r="B65" s="51" t="s">
        <v>121</v>
      </c>
      <c r="C65" s="3">
        <v>56</v>
      </c>
      <c r="D65" s="62"/>
    </row>
    <row r="66" spans="1:4" ht="15.75" x14ac:dyDescent="0.25">
      <c r="A66" s="20"/>
      <c r="B66" s="51" t="s">
        <v>122</v>
      </c>
      <c r="C66" s="3">
        <v>48</v>
      </c>
      <c r="D66" s="62"/>
    </row>
    <row r="67" spans="1:4" ht="30" x14ac:dyDescent="0.25">
      <c r="A67" s="20"/>
      <c r="B67" s="51" t="s">
        <v>123</v>
      </c>
      <c r="C67" s="3">
        <v>120</v>
      </c>
      <c r="D67" s="62"/>
    </row>
    <row r="68" spans="1:4" ht="15.75" x14ac:dyDescent="0.25">
      <c r="A68" s="20" t="s">
        <v>141</v>
      </c>
      <c r="B68" s="51" t="s">
        <v>130</v>
      </c>
      <c r="C68" s="3">
        <v>14</v>
      </c>
      <c r="D68" s="62"/>
    </row>
    <row r="69" spans="1:4" ht="15.75" x14ac:dyDescent="0.25">
      <c r="A69" s="20"/>
      <c r="B69" s="51" t="s">
        <v>131</v>
      </c>
      <c r="C69" s="3">
        <v>2</v>
      </c>
      <c r="D69" s="62"/>
    </row>
    <row r="70" spans="1:4" ht="15.75" x14ac:dyDescent="0.25">
      <c r="A70" s="20"/>
      <c r="B70" s="51" t="s">
        <v>132</v>
      </c>
      <c r="C70" s="3">
        <v>0.6</v>
      </c>
      <c r="D70" s="62"/>
    </row>
    <row r="71" spans="1:4" ht="30" x14ac:dyDescent="0.25">
      <c r="A71" s="20"/>
      <c r="B71" s="51" t="s">
        <v>133</v>
      </c>
      <c r="C71" s="3">
        <v>72</v>
      </c>
      <c r="D71" s="62"/>
    </row>
    <row r="72" spans="1:4" ht="15.75" x14ac:dyDescent="0.25">
      <c r="A72" s="20" t="s">
        <v>142</v>
      </c>
      <c r="B72" s="51" t="s">
        <v>134</v>
      </c>
      <c r="C72" s="3">
        <v>16</v>
      </c>
      <c r="D72" s="62"/>
    </row>
    <row r="73" spans="1:4" ht="15.75" x14ac:dyDescent="0.25">
      <c r="A73" s="20"/>
      <c r="B73" s="51" t="s">
        <v>135</v>
      </c>
      <c r="C73" s="3">
        <v>24</v>
      </c>
      <c r="D73" s="62"/>
    </row>
    <row r="74" spans="1:4" ht="15.75" x14ac:dyDescent="0.25">
      <c r="A74" s="20"/>
      <c r="B74" s="51" t="s">
        <v>136</v>
      </c>
      <c r="C74" s="3">
        <v>3.5</v>
      </c>
      <c r="D74" s="62"/>
    </row>
    <row r="75" spans="1:4" ht="15.75" x14ac:dyDescent="0.25">
      <c r="A75" s="20"/>
      <c r="B75" s="51" t="s">
        <v>137</v>
      </c>
      <c r="C75" s="3">
        <v>4</v>
      </c>
      <c r="D75" s="62"/>
    </row>
    <row r="76" spans="1:4" ht="15.75" x14ac:dyDescent="0.25">
      <c r="A76" s="20"/>
      <c r="B76" s="10" t="s">
        <v>138</v>
      </c>
      <c r="C76" s="3">
        <v>16</v>
      </c>
      <c r="D76" s="62"/>
    </row>
    <row r="77" spans="1:4" ht="15.75" x14ac:dyDescent="0.25">
      <c r="A77" s="20" t="s">
        <v>143</v>
      </c>
      <c r="B77" s="10" t="s">
        <v>139</v>
      </c>
      <c r="C77" s="3">
        <v>24</v>
      </c>
      <c r="D77" s="62"/>
    </row>
    <row r="78" spans="1:4" ht="15.75" x14ac:dyDescent="0.25">
      <c r="A78" s="20"/>
      <c r="B78" s="10" t="s">
        <v>140</v>
      </c>
      <c r="C78" s="3">
        <v>1.8</v>
      </c>
      <c r="D78" s="62"/>
    </row>
    <row r="79" spans="1:4" ht="15.75" x14ac:dyDescent="0.25">
      <c r="A79" s="3"/>
      <c r="B79" s="10"/>
      <c r="C79" s="73"/>
      <c r="D79" s="62"/>
    </row>
    <row r="80" spans="1:4" s="78" customFormat="1" ht="15.75" x14ac:dyDescent="0.25">
      <c r="A80" s="74"/>
      <c r="B80" s="75" t="s">
        <v>158</v>
      </c>
      <c r="C80" s="76">
        <f>SUM(C29:C79)</f>
        <v>1017</v>
      </c>
      <c r="D80" s="77"/>
    </row>
    <row r="81" spans="1:4" ht="15.75" x14ac:dyDescent="0.25">
      <c r="A81" s="1"/>
      <c r="B81" s="60"/>
      <c r="C81" s="60"/>
      <c r="D81" s="62"/>
    </row>
    <row r="82" spans="1:4" ht="15.75" x14ac:dyDescent="0.25">
      <c r="A82" s="60" t="s">
        <v>159</v>
      </c>
      <c r="C82" s="60"/>
      <c r="D82" s="62"/>
    </row>
    <row r="83" spans="1:4" ht="15.75" x14ac:dyDescent="0.25">
      <c r="A83" s="1"/>
      <c r="B83" s="60"/>
      <c r="C83" s="60"/>
      <c r="D83" s="62"/>
    </row>
    <row r="84" spans="1:4" ht="15.75" x14ac:dyDescent="0.25">
      <c r="A84" s="1"/>
      <c r="B84" s="60"/>
      <c r="C84" s="60"/>
      <c r="D84" s="62"/>
    </row>
    <row r="85" spans="1:4" ht="15.75" x14ac:dyDescent="0.25">
      <c r="A85" s="1"/>
      <c r="B85" s="60"/>
      <c r="C85" s="60"/>
      <c r="D85" s="62"/>
    </row>
    <row r="86" spans="1:4" ht="15.75" x14ac:dyDescent="0.25">
      <c r="A86" s="1"/>
      <c r="B86" s="60"/>
      <c r="C86" s="60"/>
      <c r="D86" s="62"/>
    </row>
    <row r="87" spans="1:4" ht="15.75" x14ac:dyDescent="0.25">
      <c r="A87" s="1"/>
      <c r="B87" s="60"/>
      <c r="C87" s="60"/>
      <c r="D87" s="62"/>
    </row>
    <row r="88" spans="1:4" ht="15.75" x14ac:dyDescent="0.25">
      <c r="A88" s="1"/>
      <c r="B88" s="60"/>
      <c r="C88" s="60"/>
      <c r="D88" s="62"/>
    </row>
    <row r="89" spans="1:4" ht="15.75" x14ac:dyDescent="0.25">
      <c r="A89" s="1"/>
      <c r="B89" s="60"/>
      <c r="C89" s="60"/>
      <c r="D89" s="62"/>
    </row>
    <row r="90" spans="1:4" ht="15.75" x14ac:dyDescent="0.25">
      <c r="A90" s="1"/>
      <c r="B90" s="60"/>
      <c r="C90" s="60"/>
      <c r="D90" s="62"/>
    </row>
    <row r="91" spans="1:4" ht="15.75" x14ac:dyDescent="0.25">
      <c r="A91" s="1"/>
      <c r="B91" s="60"/>
      <c r="C91" s="60"/>
      <c r="D91" s="62"/>
    </row>
    <row r="92" spans="1:4" ht="15.75" x14ac:dyDescent="0.25">
      <c r="A92" s="1"/>
      <c r="B92" s="60"/>
      <c r="C92" s="60"/>
      <c r="D92" s="62"/>
    </row>
    <row r="93" spans="1:4" ht="15.75" x14ac:dyDescent="0.25">
      <c r="A93" s="1"/>
      <c r="B93" s="60"/>
      <c r="C93" s="60"/>
      <c r="D93" s="62"/>
    </row>
    <row r="94" spans="1:4" ht="15.75" x14ac:dyDescent="0.25">
      <c r="A94" s="1"/>
      <c r="B94" s="60"/>
      <c r="C94" s="60"/>
      <c r="D94" s="62"/>
    </row>
  </sheetData>
  <mergeCells count="7">
    <mergeCell ref="E29:E39"/>
    <mergeCell ref="A1:C1"/>
    <mergeCell ref="A2:C2"/>
    <mergeCell ref="A3:C3"/>
    <mergeCell ref="A4:C4"/>
    <mergeCell ref="A5:C5"/>
    <mergeCell ref="B10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12</vt:i4>
      </vt:variant>
    </vt:vector>
  </HeadingPairs>
  <TitlesOfParts>
    <vt:vector size="17" baseType="lpstr">
      <vt:lpstr>1 кв.</vt:lpstr>
      <vt:lpstr>2 кв.</vt:lpstr>
      <vt:lpstr>3 кв.</vt:lpstr>
      <vt:lpstr>4 кв.</vt:lpstr>
      <vt:lpstr>годовой отчет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  <vt:lpstr>'4 кв.'!Область_печати</vt:lpstr>
      <vt:lpstr>'годовой отчет'!Область_печати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2017-02-02T13:10:18Z</dcterms:modified>
</cp:coreProperties>
</file>