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." sheetId="4" r:id="rId4"/>
    <sheet name="отчет" sheetId="5" r:id="rId5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кв.'!$A$1:$E$64</definedName>
    <definedName name="_xlnm.Print_Area" localSheetId="2">'3 кв.'!$A$1:$E$61</definedName>
    <definedName name="_xlnm.Print_Area" localSheetId="3">'4 кв.'!$A$1:$E$61</definedName>
    <definedName name="_xlnm.Print_Area" localSheetId="4">отчет!$A$1:$C$34</definedName>
  </definedNames>
  <calcPr calcId="145621"/>
</workbook>
</file>

<file path=xl/calcChain.xml><?xml version="1.0" encoding="utf-8"?>
<calcChain xmlns="http://schemas.openxmlformats.org/spreadsheetml/2006/main">
  <c r="C14" i="5" l="1"/>
  <c r="C15" i="5"/>
  <c r="C16" i="5"/>
  <c r="C17" i="5"/>
  <c r="C18" i="5"/>
  <c r="C19" i="5"/>
  <c r="C20" i="5"/>
  <c r="C21" i="5"/>
  <c r="C13" i="5"/>
  <c r="C11" i="5"/>
  <c r="C8" i="5"/>
  <c r="C7" i="5"/>
  <c r="C6" i="5"/>
  <c r="C12" i="5"/>
  <c r="E40" i="4"/>
  <c r="B60" i="4" s="1"/>
  <c r="C32" i="5"/>
  <c r="C9" i="5"/>
  <c r="C22" i="5" l="1"/>
  <c r="C23" i="5" s="1"/>
  <c r="E38" i="4"/>
  <c r="E36" i="4"/>
  <c r="E35" i="4"/>
  <c r="E33" i="4"/>
  <c r="E32" i="4"/>
  <c r="E31" i="4"/>
  <c r="E30" i="4"/>
  <c r="E29" i="4"/>
  <c r="E28" i="4"/>
  <c r="B65" i="3" l="1"/>
  <c r="E39" i="3"/>
  <c r="B61" i="3"/>
  <c r="E41" i="3"/>
  <c r="E38" i="3"/>
  <c r="E35" i="3"/>
  <c r="E33" i="3"/>
  <c r="E36" i="3" l="1"/>
  <c r="E32" i="3"/>
  <c r="E31" i="3"/>
  <c r="E30" i="3"/>
  <c r="E29" i="3"/>
  <c r="E28" i="3"/>
  <c r="H29" i="2" l="1"/>
  <c r="H30" i="2"/>
  <c r="H31" i="2"/>
  <c r="H32" i="2"/>
  <c r="H33" i="2"/>
  <c r="H34" i="2"/>
  <c r="H35" i="2"/>
  <c r="H36" i="2"/>
  <c r="H37" i="2"/>
  <c r="H28" i="2"/>
  <c r="E42" i="2" l="1"/>
  <c r="B62" i="2" s="1"/>
  <c r="E40" i="2"/>
  <c r="E39" i="2"/>
  <c r="E38" i="2"/>
  <c r="E36" i="2"/>
  <c r="E35" i="2"/>
  <c r="E33" i="2"/>
  <c r="E32" i="2"/>
  <c r="E31" i="2"/>
  <c r="E30" i="2"/>
  <c r="E29" i="2"/>
  <c r="E28" i="2"/>
  <c r="E33" i="1" l="1"/>
  <c r="E29" i="1"/>
  <c r="E31" i="1" l="1"/>
  <c r="E36" i="1" l="1"/>
  <c r="E35" i="1"/>
  <c r="E32" i="1"/>
  <c r="E30" i="1" l="1"/>
  <c r="E28" i="1" l="1"/>
  <c r="E39" i="1" s="1"/>
</calcChain>
</file>

<file path=xl/sharedStrings.xml><?xml version="1.0" encoding="utf-8"?>
<sst xmlns="http://schemas.openxmlformats.org/spreadsheetml/2006/main" count="337" uniqueCount="99">
  <si>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</si>
  <si>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</si>
  <si>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</si>
  <si>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</si>
  <si>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</si>
  <si>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</si>
  <si>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</si>
  <si>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</si>
  <si>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</si>
  <si>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</si>
  <si>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</si>
  <si>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</si>
  <si>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</si>
  <si>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</si>
  <si>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</si>
  <si>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</si>
  <si>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</si>
  <si>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</si>
  <si>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</si>
  <si>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</si>
  <si>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</si>
  <si>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</si>
  <si>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</si>
  <si>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</si>
  <si>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</si>
  <si>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</si>
  <si>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</si>
  <si>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</si>
  <si>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</si>
  <si>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</si>
  <si>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</si>
  <si>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</si>
  <si>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ежеквартально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</si>
  <si>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</si>
  <si>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</si>
  <si>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</si>
  <si>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</si>
  <si>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</si>
  <si>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ул.Тимирязева, д.29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</si>
  <si>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Тогидней Сергея Викторовича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</si>
  <si>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№45 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</si>
  <si>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№47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</si>
  <si>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Тимирязева</t>
    </r>
  </si>
  <si>
    <t>Обслуживание ОПУ ТЭ</t>
  </si>
  <si>
    <t xml:space="preserve">Согласно регламента </t>
  </si>
  <si>
    <t>Итого:</t>
  </si>
  <si>
    <t>Стоимость материалов</t>
  </si>
  <si>
    <t>1 квартал</t>
  </si>
  <si>
    <t>руб.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</si>
  <si>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</si>
  <si>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Тогидний С.В.</t>
  </si>
  <si>
    <t xml:space="preserve">           2. Всего за период с "01" 01 2016 г. по "31" 03 2016 г. выполнено работ (оказано услуг) на общую сумму тридцать одна тысяча четыреста семьдесят два (прописью) рубля 90 копеек.</t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</si>
  <si>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</si>
  <si>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</si>
  <si>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Общехозяйственные расходы</t>
  </si>
  <si>
    <t>2 квартал</t>
  </si>
  <si>
    <t>Установка табличек -указателей над входами в подъезд (кв.12)</t>
  </si>
  <si>
    <t xml:space="preserve">Установка маяков на трещинах стены </t>
  </si>
  <si>
    <t>Заделка трещин раствором на балконе (кв.12)</t>
  </si>
  <si>
    <t>июнь</t>
  </si>
  <si>
    <t>ч/час</t>
  </si>
  <si>
    <t>определена приложением № 4 к договору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</si>
  <si>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</si>
  <si>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</si>
  <si>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</si>
  <si>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</si>
  <si>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</si>
  <si>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</t>
  </si>
  <si>
    <t xml:space="preserve">           2. Всего за период с "01" 04 2016 г. по "30" 06 2016 г. выполнено работ (оказано услуг) на общую сумму тридцать три тысячи десять (прописью) рублей 77 копеек.</t>
  </si>
  <si>
    <t>"30" 09  2016 г.</t>
  </si>
  <si>
    <t>3 квартал</t>
  </si>
  <si>
    <t>Монтаж, демонтаж эл. Розетки</t>
  </si>
  <si>
    <t>Штукатурка цоколя (кв.10)</t>
  </si>
  <si>
    <t>июль</t>
  </si>
  <si>
    <t xml:space="preserve">           2. Всего за период с "01" 07 2016 г. по "30" 09 2016 г. выполнено работ (оказано услуг) на общую сумму пятьдесят тысяч восемьсот один рубль 96 копеек.</t>
  </si>
  <si>
    <t>"31" 12  2016 г.</t>
  </si>
  <si>
    <t>4 квартал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</si>
  <si>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</si>
  <si>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</si>
  <si>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</si>
  <si>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</si>
  <si>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</si>
  <si>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</si>
  <si>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</si>
  <si>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</si>
  <si>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</si>
  <si>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</si>
  <si>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</si>
  <si>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</si>
  <si>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</si>
  <si>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</si>
  <si>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декабрь</t>
  </si>
  <si>
    <t xml:space="preserve">Установка замка </t>
  </si>
  <si>
    <t>ИТОГО</t>
  </si>
  <si>
    <t>Составил: инженер ПТО ____________________ Филиппенко Ю.А.</t>
  </si>
  <si>
    <t>по ж.д. пер. Тимирязева, 29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</si>
  <si>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№8 от 04.05.2016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</si>
  <si>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№74 от   01.06.2016 г.</t>
    </r>
  </si>
  <si>
    <t xml:space="preserve">           2. Всего за период с "01" 10 2016 г. по "31" 12 2016 г. выполнено работ (оказано услуг) на общую сумму тридцать четыре тысячи пятьсот сорок девять рублей 02 копейки.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</si>
</sst>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5" xfId="0" applyFont="1" applyBorder="1" applyAlignment="1">
      <alignment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5" xfId="0" applyFont="1" applyBorder="1"/>
    <xf numFmtId="0" fontId="12" fillId="3" borderId="5" xfId="0" applyFont="1" applyFill="1" applyBorder="1" applyAlignment="1">
      <alignment wrapText="1"/>
    </xf>
    <xf numFmtId="0" fontId="12" fillId="3" borderId="5" xfId="0" applyFont="1" applyFill="1" applyBorder="1" applyAlignment="1"/>
    <xf numFmtId="0" fontId="12" fillId="3" borderId="0" xfId="0" applyFont="1" applyFill="1" applyBorder="1" applyAlignment="1"/>
    <xf numFmtId="0" fontId="12" fillId="0" borderId="5" xfId="0" applyFont="1" applyBorder="1" applyAlignment="1"/>
    <xf numFmtId="0" fontId="12" fillId="0" borderId="0" xfId="0" applyFont="1" applyBorder="1" applyAlignment="1"/>
    <xf numFmtId="0" fontId="12" fillId="0" borderId="0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164" fontId="8" fillId="2" borderId="0" xfId="1" applyNumberFormat="1" applyFont="1" applyFill="1"/>
    <xf numFmtId="4" fontId="3" fillId="2" borderId="0" xfId="0" applyNumberFormat="1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25" zoomScaleNormal="100" zoomScaleSheetLayoutView="100" workbookViewId="0">
      <selection activeCell="A37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4" t="s">
        <v>12</v>
      </c>
      <c r="B1" s="74"/>
      <c r="C1" s="74"/>
      <c r="D1" s="74"/>
      <c r="E1" s="74"/>
    </row>
    <row r="2" spans="1:5" ht="32.25" customHeight="1" x14ac:dyDescent="0.25">
      <c r="A2" s="72" t="s">
        <v>13</v>
      </c>
      <c r="B2" s="73"/>
      <c r="C2" s="73"/>
      <c r="D2" s="73"/>
      <c r="E2" s="7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77" t="s">
        <v>15</v>
      </c>
      <c r="E4" s="7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75" t="s">
        <v>38</v>
      </c>
      <c r="B7" s="75"/>
      <c r="C7" s="75"/>
      <c r="D7" s="75"/>
      <c r="E7" s="75"/>
    </row>
    <row r="8" spans="1:5" ht="10.5" customHeight="1" x14ac:dyDescent="0.25">
      <c r="A8" s="76" t="s">
        <v>1</v>
      </c>
      <c r="B8" s="76"/>
      <c r="C8" s="76"/>
      <c r="D8" s="76"/>
      <c r="E8" s="76"/>
    </row>
    <row r="9" spans="1:5" ht="7.5" customHeight="1" x14ac:dyDescent="0.25">
      <c r="A9" s="70"/>
      <c r="B9" s="70"/>
      <c r="C9" s="70"/>
      <c r="D9" s="70"/>
      <c r="E9" s="70"/>
    </row>
    <row r="10" spans="1:5" x14ac:dyDescent="0.25">
      <c r="A10" s="71" t="s">
        <v>39</v>
      </c>
      <c r="B10" s="71"/>
      <c r="C10" s="71"/>
      <c r="D10" s="71"/>
      <c r="E10" s="71"/>
    </row>
    <row r="11" spans="1:5" ht="22.5" customHeight="1" x14ac:dyDescent="0.25">
      <c r="A11" s="78" t="s">
        <v>16</v>
      </c>
      <c r="B11" s="79"/>
      <c r="C11" s="79"/>
      <c r="D11" s="79"/>
      <c r="E11" s="79"/>
    </row>
    <row r="12" spans="1:5" ht="9" customHeight="1" x14ac:dyDescent="0.25">
      <c r="A12" s="70"/>
      <c r="B12" s="70"/>
      <c r="C12" s="70"/>
      <c r="D12" s="70"/>
      <c r="E12" s="70"/>
    </row>
    <row r="13" spans="1:5" ht="30.75" customHeight="1" x14ac:dyDescent="0.25">
      <c r="A13" s="71" t="s">
        <v>40</v>
      </c>
      <c r="B13" s="71"/>
      <c r="C13" s="71"/>
      <c r="D13" s="71"/>
      <c r="E13" s="71"/>
    </row>
    <row r="14" spans="1:5" x14ac:dyDescent="0.25">
      <c r="A14" s="76" t="s">
        <v>17</v>
      </c>
      <c r="B14" s="70"/>
      <c r="C14" s="70"/>
      <c r="D14" s="70"/>
      <c r="E14" s="70"/>
    </row>
    <row r="15" spans="1:5" x14ac:dyDescent="0.25">
      <c r="A15" s="70"/>
      <c r="B15" s="70"/>
      <c r="C15" s="70"/>
      <c r="D15" s="70"/>
      <c r="E15" s="70"/>
    </row>
    <row r="16" spans="1:5" x14ac:dyDescent="0.25">
      <c r="A16" s="71" t="s">
        <v>34</v>
      </c>
      <c r="B16" s="71"/>
      <c r="C16" s="71"/>
      <c r="D16" s="71"/>
      <c r="E16" s="71"/>
    </row>
    <row r="17" spans="1:7" ht="11.25" customHeight="1" x14ac:dyDescent="0.25">
      <c r="A17" s="76" t="s">
        <v>2</v>
      </c>
      <c r="B17" s="70"/>
      <c r="C17" s="70"/>
      <c r="D17" s="70"/>
      <c r="E17" s="7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1" t="s">
        <v>35</v>
      </c>
      <c r="B19" s="71"/>
      <c r="C19" s="71"/>
      <c r="D19" s="71"/>
      <c r="E19" s="71"/>
    </row>
    <row r="20" spans="1:7" ht="10.5" customHeight="1" x14ac:dyDescent="0.25">
      <c r="A20" s="76" t="s">
        <v>18</v>
      </c>
      <c r="B20" s="70"/>
      <c r="C20" s="70"/>
      <c r="D20" s="70"/>
      <c r="E20" s="70"/>
    </row>
    <row r="21" spans="1:7" x14ac:dyDescent="0.25">
      <c r="A21" s="70"/>
      <c r="B21" s="70"/>
      <c r="C21" s="70"/>
      <c r="D21" s="70"/>
      <c r="E21" s="70"/>
    </row>
    <row r="22" spans="1:7" ht="30.75" customHeight="1" x14ac:dyDescent="0.25">
      <c r="A22" s="71" t="s">
        <v>19</v>
      </c>
      <c r="B22" s="71"/>
      <c r="C22" s="71"/>
      <c r="D22" s="71"/>
      <c r="E22" s="71"/>
    </row>
    <row r="23" spans="1:7" x14ac:dyDescent="0.25">
      <c r="A23" s="70"/>
      <c r="B23" s="70"/>
      <c r="C23" s="70"/>
      <c r="D23" s="70"/>
      <c r="E23" s="70"/>
    </row>
    <row r="24" spans="1:7" ht="63.75" customHeight="1" x14ac:dyDescent="0.25">
      <c r="A24" s="71" t="s">
        <v>41</v>
      </c>
      <c r="B24" s="71"/>
      <c r="C24" s="71"/>
      <c r="D24" s="71"/>
      <c r="E24" s="71"/>
    </row>
    <row r="25" spans="1:7" ht="33.75" customHeight="1" x14ac:dyDescent="0.25">
      <c r="A25" s="80" t="s">
        <v>42</v>
      </c>
      <c r="B25" s="80"/>
      <c r="C25" s="80"/>
      <c r="D25" s="80"/>
      <c r="E25" s="80"/>
    </row>
    <row r="26" spans="1:7" x14ac:dyDescent="0.25">
      <c r="A26" s="80"/>
      <c r="B26" s="80"/>
      <c r="C26" s="80"/>
      <c r="D26" s="80"/>
      <c r="E26" s="80"/>
      <c r="F26" s="2">
        <v>824.8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4800.3359999999993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5567.4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4973.543999999999</v>
      </c>
    </row>
    <row r="31" spans="1:7" x14ac:dyDescent="0.25">
      <c r="A31" s="9" t="s">
        <v>43</v>
      </c>
      <c r="B31" s="11" t="s">
        <v>44</v>
      </c>
      <c r="C31" s="3" t="s">
        <v>5</v>
      </c>
      <c r="D31" s="3">
        <v>0.61</v>
      </c>
      <c r="E31" s="10">
        <f>D31*F26*G26</f>
        <v>1509.384</v>
      </c>
    </row>
    <row r="32" spans="1:7" ht="60" x14ac:dyDescent="0.25">
      <c r="A32" s="9" t="s">
        <v>28</v>
      </c>
      <c r="B32" s="11" t="s">
        <v>30</v>
      </c>
      <c r="C32" s="3" t="s">
        <v>5</v>
      </c>
      <c r="D32" s="3">
        <v>0.55000000000000004</v>
      </c>
      <c r="E32" s="10">
        <f>D32*F26*G26</f>
        <v>1360.92</v>
      </c>
    </row>
    <row r="33" spans="1:5" ht="51" x14ac:dyDescent="0.25">
      <c r="A33" s="9" t="s">
        <v>27</v>
      </c>
      <c r="B33" s="11" t="s">
        <v>30</v>
      </c>
      <c r="C33" s="3" t="s">
        <v>5</v>
      </c>
      <c r="D33" s="3">
        <v>0.12</v>
      </c>
      <c r="E33" s="10">
        <f>D33*F26*G26</f>
        <v>296.92799999999994</v>
      </c>
    </row>
    <row r="34" spans="1:5" ht="60" x14ac:dyDescent="0.25">
      <c r="A34" s="9" t="s">
        <v>37</v>
      </c>
      <c r="B34" s="11" t="s">
        <v>32</v>
      </c>
      <c r="C34" s="3" t="s">
        <v>5</v>
      </c>
      <c r="D34" s="3">
        <v>1.06</v>
      </c>
      <c r="E34" s="26">
        <v>3240</v>
      </c>
    </row>
    <row r="35" spans="1:5" x14ac:dyDescent="0.25">
      <c r="A35" s="9" t="s">
        <v>29</v>
      </c>
      <c r="B35" s="11" t="s">
        <v>36</v>
      </c>
      <c r="C35" s="3" t="s">
        <v>5</v>
      </c>
      <c r="D35" s="3">
        <v>0.63</v>
      </c>
      <c r="E35" s="10">
        <f>D35*F26*G26</f>
        <v>1558.8720000000001</v>
      </c>
    </row>
    <row r="36" spans="1:5" ht="15.75" thickBot="1" x14ac:dyDescent="0.3">
      <c r="A36" s="22" t="s">
        <v>33</v>
      </c>
      <c r="B36" s="23" t="s">
        <v>36</v>
      </c>
      <c r="C36" s="24" t="s">
        <v>5</v>
      </c>
      <c r="D36" s="24">
        <v>3.3</v>
      </c>
      <c r="E36" s="25">
        <f>D36*F26*G26</f>
        <v>8165.5199999999986</v>
      </c>
    </row>
    <row r="37" spans="1:5" x14ac:dyDescent="0.25">
      <c r="A37" s="18" t="s">
        <v>46</v>
      </c>
      <c r="B37" s="19" t="s">
        <v>47</v>
      </c>
      <c r="C37" s="20" t="s">
        <v>48</v>
      </c>
      <c r="D37" s="20"/>
      <c r="E37" s="21">
        <v>0</v>
      </c>
    </row>
    <row r="38" spans="1:5" x14ac:dyDescent="0.25">
      <c r="A38" s="9"/>
      <c r="B38" s="11"/>
      <c r="C38" s="3"/>
      <c r="D38" s="3"/>
      <c r="E38" s="10"/>
    </row>
    <row r="39" spans="1:5" s="17" customFormat="1" ht="14.25" x14ac:dyDescent="0.2">
      <c r="A39" s="13" t="s">
        <v>45</v>
      </c>
      <c r="B39" s="14"/>
      <c r="C39" s="15"/>
      <c r="D39" s="15"/>
      <c r="E39" s="16">
        <f>SUM(E28:E38)</f>
        <v>31472.903999999995</v>
      </c>
    </row>
    <row r="41" spans="1:5" ht="42.75" customHeight="1" x14ac:dyDescent="0.25">
      <c r="A41" s="71" t="s">
        <v>51</v>
      </c>
      <c r="B41" s="71"/>
      <c r="C41" s="71"/>
      <c r="D41" s="71"/>
      <c r="E41" s="71"/>
    </row>
    <row r="42" spans="1:5" ht="30" customHeight="1" x14ac:dyDescent="0.25">
      <c r="A42" s="71" t="s">
        <v>23</v>
      </c>
      <c r="B42" s="71"/>
      <c r="C42" s="71"/>
      <c r="D42" s="71"/>
      <c r="E42" s="71"/>
    </row>
    <row r="43" spans="1:5" x14ac:dyDescent="0.25">
      <c r="A43" s="71" t="s">
        <v>22</v>
      </c>
      <c r="B43" s="71"/>
      <c r="C43" s="71"/>
      <c r="D43" s="71"/>
      <c r="E43" s="71"/>
    </row>
    <row r="44" spans="1:5" ht="31.5" customHeight="1" x14ac:dyDescent="0.25">
      <c r="A44" s="71" t="s">
        <v>52</v>
      </c>
      <c r="B44" s="71"/>
      <c r="C44" s="71"/>
      <c r="D44" s="71"/>
      <c r="E44" s="71"/>
    </row>
    <row r="45" spans="1:5" x14ac:dyDescent="0.25">
      <c r="A45" s="71" t="s">
        <v>20</v>
      </c>
      <c r="B45" s="71"/>
      <c r="C45" s="71"/>
      <c r="D45" s="71"/>
      <c r="E45" s="71"/>
    </row>
    <row r="46" spans="1:5" x14ac:dyDescent="0.25">
      <c r="A46" s="82" t="s">
        <v>6</v>
      </c>
      <c r="B46" s="82"/>
      <c r="C46" s="82"/>
      <c r="D46" s="82"/>
      <c r="E46" s="82"/>
    </row>
    <row r="47" spans="1:5" x14ac:dyDescent="0.25">
      <c r="A47" s="71" t="s">
        <v>20</v>
      </c>
      <c r="B47" s="71"/>
      <c r="C47" s="71"/>
      <c r="D47" s="71"/>
      <c r="E47" s="71"/>
    </row>
    <row r="48" spans="1:5" x14ac:dyDescent="0.25">
      <c r="A48" s="83" t="s">
        <v>49</v>
      </c>
      <c r="B48" s="83"/>
      <c r="C48" s="83"/>
      <c r="D48" s="83"/>
      <c r="E48" s="83"/>
    </row>
    <row r="49" spans="1:5" ht="11.25" customHeight="1" x14ac:dyDescent="0.25">
      <c r="B49" s="81" t="s">
        <v>21</v>
      </c>
      <c r="C49" s="81"/>
      <c r="D49" s="81"/>
      <c r="E49" s="8" t="s">
        <v>7</v>
      </c>
    </row>
    <row r="50" spans="1:5" x14ac:dyDescent="0.25">
      <c r="A50" s="6"/>
      <c r="B50" s="6"/>
      <c r="C50" s="6"/>
      <c r="D50" s="6"/>
      <c r="E50" s="6"/>
    </row>
    <row r="51" spans="1:5" x14ac:dyDescent="0.25">
      <c r="A51" s="83" t="s">
        <v>50</v>
      </c>
      <c r="B51" s="83"/>
      <c r="C51" s="83"/>
      <c r="D51" s="83"/>
      <c r="E51" s="83"/>
    </row>
    <row r="52" spans="1:5" ht="11.25" customHeight="1" x14ac:dyDescent="0.25">
      <c r="B52" s="81" t="s">
        <v>21</v>
      </c>
      <c r="C52" s="81"/>
      <c r="D52" s="81"/>
      <c r="E52" s="8" t="s">
        <v>7</v>
      </c>
    </row>
  </sheetData>
  <mergeCells count="34">
    <mergeCell ref="B49:D49"/>
    <mergeCell ref="B52:D52"/>
    <mergeCell ref="A43:E43"/>
    <mergeCell ref="A44:E44"/>
    <mergeCell ref="A45:E45"/>
    <mergeCell ref="A46:E46"/>
    <mergeCell ref="A47:E47"/>
    <mergeCell ref="A48:E48"/>
    <mergeCell ref="A51:E51"/>
    <mergeCell ref="A24:E24"/>
    <mergeCell ref="A25:E25"/>
    <mergeCell ref="A26:E26"/>
    <mergeCell ref="A41:E41"/>
    <mergeCell ref="A42:E42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BreakPreview" topLeftCell="A41" zoomScaleNormal="100" zoomScaleSheetLayoutView="100" workbookViewId="0">
      <selection activeCell="B66" sqref="B6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customWidth="1"/>
    <col min="9" max="16384" width="9.140625" style="2"/>
  </cols>
  <sheetData>
    <row r="1" spans="1:5" ht="15.75" x14ac:dyDescent="0.25">
      <c r="A1" s="74" t="s">
        <v>12</v>
      </c>
      <c r="B1" s="74"/>
      <c r="C1" s="74"/>
      <c r="D1" s="74"/>
      <c r="E1" s="74"/>
    </row>
    <row r="2" spans="1:5" ht="30.75" customHeight="1" x14ac:dyDescent="0.25">
      <c r="A2" s="72" t="s">
        <v>13</v>
      </c>
      <c r="B2" s="73"/>
      <c r="C2" s="73"/>
      <c r="D2" s="73"/>
      <c r="E2" s="73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7" t="s">
        <v>53</v>
      </c>
      <c r="E4" s="77"/>
    </row>
    <row r="5" spans="1:5" x14ac:dyDescent="0.25">
      <c r="A5" s="27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75" t="s">
        <v>38</v>
      </c>
      <c r="B7" s="75"/>
      <c r="C7" s="75"/>
      <c r="D7" s="75"/>
      <c r="E7" s="75"/>
    </row>
    <row r="8" spans="1:5" x14ac:dyDescent="0.25">
      <c r="A8" s="76" t="s">
        <v>1</v>
      </c>
      <c r="B8" s="76"/>
      <c r="C8" s="76"/>
      <c r="D8" s="76"/>
      <c r="E8" s="76"/>
    </row>
    <row r="9" spans="1:5" x14ac:dyDescent="0.25">
      <c r="A9" s="70"/>
      <c r="B9" s="70"/>
      <c r="C9" s="70"/>
      <c r="D9" s="70"/>
      <c r="E9" s="70"/>
    </row>
    <row r="10" spans="1:5" x14ac:dyDescent="0.25">
      <c r="A10" s="71" t="s">
        <v>39</v>
      </c>
      <c r="B10" s="71"/>
      <c r="C10" s="71"/>
      <c r="D10" s="71"/>
      <c r="E10" s="71"/>
    </row>
    <row r="11" spans="1:5" ht="22.5" customHeight="1" x14ac:dyDescent="0.25">
      <c r="A11" s="78" t="s">
        <v>16</v>
      </c>
      <c r="B11" s="79"/>
      <c r="C11" s="79"/>
      <c r="D11" s="79"/>
      <c r="E11" s="79"/>
    </row>
    <row r="12" spans="1:5" x14ac:dyDescent="0.25">
      <c r="A12" s="70"/>
      <c r="B12" s="70"/>
      <c r="C12" s="70"/>
      <c r="D12" s="70"/>
      <c r="E12" s="70"/>
    </row>
    <row r="13" spans="1:5" x14ac:dyDescent="0.25">
      <c r="A13" s="71" t="s">
        <v>40</v>
      </c>
      <c r="B13" s="71"/>
      <c r="C13" s="71"/>
      <c r="D13" s="71"/>
      <c r="E13" s="71"/>
    </row>
    <row r="14" spans="1:5" x14ac:dyDescent="0.25">
      <c r="A14" s="76" t="s">
        <v>17</v>
      </c>
      <c r="B14" s="70"/>
      <c r="C14" s="70"/>
      <c r="D14" s="70"/>
      <c r="E14" s="70"/>
    </row>
    <row r="15" spans="1:5" x14ac:dyDescent="0.25">
      <c r="A15" s="70"/>
      <c r="B15" s="70"/>
      <c r="C15" s="70"/>
      <c r="D15" s="70"/>
      <c r="E15" s="70"/>
    </row>
    <row r="16" spans="1:5" x14ac:dyDescent="0.25">
      <c r="A16" s="71" t="s">
        <v>34</v>
      </c>
      <c r="B16" s="71"/>
      <c r="C16" s="71"/>
      <c r="D16" s="71"/>
      <c r="E16" s="71"/>
    </row>
    <row r="17" spans="1:8" ht="11.25" customHeight="1" x14ac:dyDescent="0.25">
      <c r="A17" s="76" t="s">
        <v>2</v>
      </c>
      <c r="B17" s="70"/>
      <c r="C17" s="70"/>
      <c r="D17" s="70"/>
      <c r="E17" s="70"/>
    </row>
    <row r="18" spans="1:8" ht="11.25" customHeight="1" x14ac:dyDescent="0.25">
      <c r="A18" s="28"/>
      <c r="B18" s="27"/>
      <c r="C18" s="27"/>
      <c r="D18" s="27"/>
      <c r="E18" s="27"/>
    </row>
    <row r="19" spans="1:8" x14ac:dyDescent="0.25">
      <c r="A19" s="71" t="s">
        <v>35</v>
      </c>
      <c r="B19" s="71"/>
      <c r="C19" s="71"/>
      <c r="D19" s="71"/>
      <c r="E19" s="71"/>
    </row>
    <row r="20" spans="1:8" ht="10.5" customHeight="1" x14ac:dyDescent="0.25">
      <c r="A20" s="76" t="s">
        <v>18</v>
      </c>
      <c r="B20" s="70"/>
      <c r="C20" s="70"/>
      <c r="D20" s="70"/>
      <c r="E20" s="70"/>
    </row>
    <row r="21" spans="1:8" x14ac:dyDescent="0.25">
      <c r="A21" s="70"/>
      <c r="B21" s="70"/>
      <c r="C21" s="70"/>
      <c r="D21" s="70"/>
      <c r="E21" s="70"/>
    </row>
    <row r="22" spans="1:8" ht="30.75" customHeight="1" x14ac:dyDescent="0.25">
      <c r="A22" s="71" t="s">
        <v>19</v>
      </c>
      <c r="B22" s="71"/>
      <c r="C22" s="71"/>
      <c r="D22" s="71"/>
      <c r="E22" s="71"/>
    </row>
    <row r="23" spans="1:8" x14ac:dyDescent="0.25">
      <c r="A23" s="70"/>
      <c r="B23" s="70"/>
      <c r="C23" s="70"/>
      <c r="D23" s="70"/>
      <c r="E23" s="70"/>
    </row>
    <row r="24" spans="1:8" ht="63.75" customHeight="1" x14ac:dyDescent="0.25">
      <c r="A24" s="71" t="s">
        <v>41</v>
      </c>
      <c r="B24" s="71"/>
      <c r="C24" s="71"/>
      <c r="D24" s="71"/>
      <c r="E24" s="71"/>
    </row>
    <row r="25" spans="1:8" ht="33.75" customHeight="1" x14ac:dyDescent="0.25">
      <c r="A25" s="80" t="s">
        <v>42</v>
      </c>
      <c r="B25" s="80"/>
      <c r="C25" s="80"/>
      <c r="D25" s="80"/>
      <c r="E25" s="80"/>
    </row>
    <row r="26" spans="1:8" x14ac:dyDescent="0.25">
      <c r="A26" s="80"/>
      <c r="B26" s="80"/>
      <c r="C26" s="80"/>
      <c r="D26" s="80"/>
      <c r="E26" s="80"/>
      <c r="F26" s="2">
        <v>824.8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3810.576</v>
      </c>
      <c r="H28" s="34">
        <f>'1 кв.'!E28+'2 кв.'!E28</f>
        <v>8610.9120000000003</v>
      </c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5567.4</v>
      </c>
      <c r="H29" s="34">
        <f>'1 кв.'!E29+'2 кв.'!E29</f>
        <v>11134.8</v>
      </c>
    </row>
    <row r="30" spans="1:8" ht="38.25" x14ac:dyDescent="0.25">
      <c r="A30" s="9" t="s">
        <v>31</v>
      </c>
      <c r="B30" s="11" t="s">
        <v>61</v>
      </c>
      <c r="C30" s="3" t="s">
        <v>5</v>
      </c>
      <c r="D30" s="3">
        <v>2.0499999999999998</v>
      </c>
      <c r="E30" s="10">
        <f>D30*F26*G26</f>
        <v>5072.5199999999986</v>
      </c>
      <c r="H30" s="34">
        <f>'1 кв.'!E30+'2 кв.'!E30</f>
        <v>10046.063999999998</v>
      </c>
    </row>
    <row r="31" spans="1:8" x14ac:dyDescent="0.25">
      <c r="A31" s="9" t="s">
        <v>43</v>
      </c>
      <c r="B31" s="11" t="s">
        <v>44</v>
      </c>
      <c r="C31" s="3" t="s">
        <v>5</v>
      </c>
      <c r="D31" s="3">
        <v>0.61</v>
      </c>
      <c r="E31" s="10">
        <f>D31*F26*G26</f>
        <v>1509.384</v>
      </c>
      <c r="H31" s="34">
        <f>'1 кв.'!E31+'2 кв.'!E31</f>
        <v>3018.768</v>
      </c>
    </row>
    <row r="32" spans="1:8" ht="60" x14ac:dyDescent="0.25">
      <c r="A32" s="9" t="s">
        <v>28</v>
      </c>
      <c r="B32" s="11" t="s">
        <v>62</v>
      </c>
      <c r="C32" s="3" t="s">
        <v>5</v>
      </c>
      <c r="D32" s="3">
        <v>0.59</v>
      </c>
      <c r="E32" s="10">
        <f>D32*F26*G26</f>
        <v>1459.8959999999997</v>
      </c>
      <c r="H32" s="34">
        <f>'1 кв.'!E32+'2 кв.'!E32</f>
        <v>2820.8159999999998</v>
      </c>
    </row>
    <row r="33" spans="1:8" ht="38.25" x14ac:dyDescent="0.25">
      <c r="A33" s="9" t="s">
        <v>27</v>
      </c>
      <c r="B33" s="11" t="s">
        <v>62</v>
      </c>
      <c r="C33" s="3" t="s">
        <v>5</v>
      </c>
      <c r="D33" s="3">
        <v>0.12</v>
      </c>
      <c r="E33" s="10">
        <f>D33*F26*G26</f>
        <v>296.92799999999994</v>
      </c>
      <c r="H33" s="34">
        <f>'1 кв.'!E33+'2 кв.'!E33</f>
        <v>593.85599999999988</v>
      </c>
    </row>
    <row r="34" spans="1:8" ht="60" x14ac:dyDescent="0.25">
      <c r="A34" s="9" t="s">
        <v>37</v>
      </c>
      <c r="B34" s="11" t="s">
        <v>32</v>
      </c>
      <c r="C34" s="3" t="s">
        <v>5</v>
      </c>
      <c r="D34" s="3">
        <v>1.06</v>
      </c>
      <c r="E34" s="26"/>
      <c r="H34" s="34">
        <f>'1 кв.'!E34+'2 кв.'!E34</f>
        <v>3240</v>
      </c>
    </row>
    <row r="35" spans="1:8" x14ac:dyDescent="0.25">
      <c r="A35" s="9" t="s">
        <v>29</v>
      </c>
      <c r="B35" s="11" t="s">
        <v>36</v>
      </c>
      <c r="C35" s="3" t="s">
        <v>5</v>
      </c>
      <c r="D35" s="3">
        <v>2.76</v>
      </c>
      <c r="E35" s="10">
        <f>D35*F26*G26</f>
        <v>6829.3439999999991</v>
      </c>
      <c r="H35" s="34">
        <f>'1 кв.'!E35+'2 кв.'!E35</f>
        <v>8388.2159999999985</v>
      </c>
    </row>
    <row r="36" spans="1:8" ht="15.75" thickBot="1" x14ac:dyDescent="0.3">
      <c r="A36" s="22" t="s">
        <v>54</v>
      </c>
      <c r="B36" s="23" t="s">
        <v>36</v>
      </c>
      <c r="C36" s="24" t="s">
        <v>5</v>
      </c>
      <c r="D36" s="24">
        <v>2.7</v>
      </c>
      <c r="E36" s="25">
        <f>D36*F26*G26</f>
        <v>6680.88</v>
      </c>
      <c r="H36" s="34">
        <f>'1 кв.'!E36+'2 кв.'!E36</f>
        <v>14846.399999999998</v>
      </c>
    </row>
    <row r="37" spans="1:8" ht="15.75" thickBot="1" x14ac:dyDescent="0.3">
      <c r="A37" s="22" t="s">
        <v>46</v>
      </c>
      <c r="B37" s="23" t="s">
        <v>55</v>
      </c>
      <c r="C37" s="24" t="s">
        <v>48</v>
      </c>
      <c r="D37" s="24"/>
      <c r="E37" s="25">
        <v>516.84</v>
      </c>
      <c r="H37" s="34">
        <f>'1 кв.'!E37+'2 кв.'!E37</f>
        <v>516.84</v>
      </c>
    </row>
    <row r="38" spans="1:8" ht="30" x14ac:dyDescent="0.25">
      <c r="A38" s="29" t="s">
        <v>56</v>
      </c>
      <c r="B38" s="19" t="s">
        <v>59</v>
      </c>
      <c r="C38" s="20" t="s">
        <v>60</v>
      </c>
      <c r="D38" s="3">
        <v>2</v>
      </c>
      <c r="E38" s="21">
        <f>D38*126.7</f>
        <v>253.4</v>
      </c>
    </row>
    <row r="39" spans="1:8" ht="30" x14ac:dyDescent="0.25">
      <c r="A39" s="29" t="s">
        <v>57</v>
      </c>
      <c r="B39" s="19" t="s">
        <v>59</v>
      </c>
      <c r="C39" s="20" t="s">
        <v>60</v>
      </c>
      <c r="D39" s="3">
        <v>2</v>
      </c>
      <c r="E39" s="21">
        <f t="shared" ref="E39" si="0">D39*126.7</f>
        <v>253.4</v>
      </c>
    </row>
    <row r="40" spans="1:8" ht="30" x14ac:dyDescent="0.25">
      <c r="A40" s="29" t="s">
        <v>58</v>
      </c>
      <c r="B40" s="19" t="s">
        <v>59</v>
      </c>
      <c r="C40" s="20" t="s">
        <v>60</v>
      </c>
      <c r="D40" s="3">
        <v>6</v>
      </c>
      <c r="E40" s="21">
        <f>D40*126.7</f>
        <v>760.2</v>
      </c>
    </row>
    <row r="41" spans="1:8" x14ac:dyDescent="0.25">
      <c r="A41" s="9"/>
      <c r="B41" s="11"/>
      <c r="C41" s="3"/>
      <c r="D41" s="3"/>
      <c r="E41" s="10"/>
    </row>
    <row r="42" spans="1:8" s="17" customFormat="1" ht="14.25" x14ac:dyDescent="0.2">
      <c r="A42" s="13" t="s">
        <v>45</v>
      </c>
      <c r="B42" s="14"/>
      <c r="C42" s="15"/>
      <c r="D42" s="15"/>
      <c r="E42" s="16">
        <f>SUM(E28:E41)</f>
        <v>33010.767999999996</v>
      </c>
    </row>
    <row r="44" spans="1:8" ht="31.5" customHeight="1" x14ac:dyDescent="0.25">
      <c r="A44" s="71" t="s">
        <v>68</v>
      </c>
      <c r="B44" s="71"/>
      <c r="C44" s="71"/>
      <c r="D44" s="71"/>
      <c r="E44" s="71"/>
    </row>
    <row r="45" spans="1:8" ht="31.5" customHeight="1" x14ac:dyDescent="0.25">
      <c r="A45" s="71" t="s">
        <v>23</v>
      </c>
      <c r="B45" s="71"/>
      <c r="C45" s="71"/>
      <c r="D45" s="71"/>
      <c r="E45" s="71"/>
    </row>
    <row r="46" spans="1:8" x14ac:dyDescent="0.25">
      <c r="A46" s="71" t="s">
        <v>22</v>
      </c>
      <c r="B46" s="71"/>
      <c r="C46" s="71"/>
      <c r="D46" s="71"/>
      <c r="E46" s="71"/>
    </row>
    <row r="47" spans="1:8" x14ac:dyDescent="0.25">
      <c r="A47" s="71" t="s">
        <v>52</v>
      </c>
      <c r="B47" s="71"/>
      <c r="C47" s="71"/>
      <c r="D47" s="71"/>
      <c r="E47" s="71"/>
    </row>
    <row r="48" spans="1:8" x14ac:dyDescent="0.25">
      <c r="A48" s="71" t="s">
        <v>20</v>
      </c>
      <c r="B48" s="71"/>
      <c r="C48" s="71"/>
      <c r="D48" s="71"/>
      <c r="E48" s="71"/>
    </row>
    <row r="49" spans="1:5" x14ac:dyDescent="0.25">
      <c r="A49" s="82" t="s">
        <v>6</v>
      </c>
      <c r="B49" s="82"/>
      <c r="C49" s="82"/>
      <c r="D49" s="82"/>
      <c r="E49" s="82"/>
    </row>
    <row r="50" spans="1:5" x14ac:dyDescent="0.25">
      <c r="A50" s="71" t="s">
        <v>20</v>
      </c>
      <c r="B50" s="71"/>
      <c r="C50" s="71"/>
      <c r="D50" s="71"/>
      <c r="E50" s="71"/>
    </row>
    <row r="51" spans="1:5" x14ac:dyDescent="0.25">
      <c r="A51" s="83" t="s">
        <v>49</v>
      </c>
      <c r="B51" s="83"/>
      <c r="C51" s="83"/>
      <c r="D51" s="83"/>
      <c r="E51" s="83"/>
    </row>
    <row r="52" spans="1:5" x14ac:dyDescent="0.25">
      <c r="B52" s="81" t="s">
        <v>21</v>
      </c>
      <c r="C52" s="81"/>
      <c r="D52" s="81"/>
      <c r="E52" s="8" t="s">
        <v>7</v>
      </c>
    </row>
    <row r="53" spans="1:5" x14ac:dyDescent="0.25">
      <c r="A53" s="28"/>
      <c r="B53" s="28"/>
      <c r="C53" s="28"/>
      <c r="D53" s="28"/>
      <c r="E53" s="28"/>
    </row>
    <row r="54" spans="1:5" x14ac:dyDescent="0.25">
      <c r="A54" s="83" t="s">
        <v>50</v>
      </c>
      <c r="B54" s="83"/>
      <c r="C54" s="83"/>
      <c r="D54" s="83"/>
      <c r="E54" s="83"/>
    </row>
    <row r="55" spans="1:5" x14ac:dyDescent="0.25">
      <c r="B55" s="81" t="s">
        <v>21</v>
      </c>
      <c r="C55" s="81"/>
      <c r="D55" s="81"/>
      <c r="E55" s="8" t="s">
        <v>7</v>
      </c>
    </row>
    <row r="58" spans="1:5" x14ac:dyDescent="0.25">
      <c r="A58" s="17" t="s">
        <v>63</v>
      </c>
    </row>
    <row r="59" spans="1:5" x14ac:dyDescent="0.25">
      <c r="A59" s="2" t="s">
        <v>64</v>
      </c>
      <c r="B59" s="30">
        <v>11894.54</v>
      </c>
    </row>
    <row r="60" spans="1:5" ht="15.75" x14ac:dyDescent="0.25">
      <c r="A60" s="31" t="s">
        <v>65</v>
      </c>
      <c r="B60" s="32">
        <v>82273.98</v>
      </c>
    </row>
    <row r="61" spans="1:5" x14ac:dyDescent="0.25">
      <c r="A61" s="2" t="s">
        <v>67</v>
      </c>
      <c r="B61" s="32">
        <v>83884.66</v>
      </c>
    </row>
    <row r="62" spans="1:5" x14ac:dyDescent="0.25">
      <c r="A62" s="33" t="s">
        <v>66</v>
      </c>
      <c r="B62" s="30">
        <f>B59+B61-('1 кв.'!E39+'2 кв.'!E42)</f>
        <v>31295.52800000002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4:E44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1:E51"/>
    <mergeCell ref="B52:D52"/>
    <mergeCell ref="A54:E54"/>
    <mergeCell ref="B55:D55"/>
    <mergeCell ref="A45:E45"/>
    <mergeCell ref="A46:E46"/>
    <mergeCell ref="A47:E47"/>
    <mergeCell ref="A48:E48"/>
    <mergeCell ref="A49:E49"/>
    <mergeCell ref="A50:E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BreakPreview" topLeftCell="A47" zoomScaleNormal="100" zoomScaleSheetLayoutView="100" workbookViewId="0">
      <selection activeCell="A41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customWidth="1"/>
    <col min="9" max="16384" width="9.140625" style="2"/>
  </cols>
  <sheetData>
    <row r="1" spans="1:5" ht="15.75" x14ac:dyDescent="0.25">
      <c r="A1" s="74" t="s">
        <v>12</v>
      </c>
      <c r="B1" s="74"/>
      <c r="C1" s="74"/>
      <c r="D1" s="74"/>
      <c r="E1" s="74"/>
    </row>
    <row r="2" spans="1:5" ht="30.75" customHeight="1" x14ac:dyDescent="0.25">
      <c r="A2" s="72" t="s">
        <v>13</v>
      </c>
      <c r="B2" s="73"/>
      <c r="C2" s="73"/>
      <c r="D2" s="73"/>
      <c r="E2" s="73"/>
    </row>
    <row r="3" spans="1:5" x14ac:dyDescent="0.25">
      <c r="A3" s="35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7" t="s">
        <v>69</v>
      </c>
      <c r="E4" s="77"/>
    </row>
    <row r="5" spans="1:5" x14ac:dyDescent="0.25">
      <c r="A5" s="35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75" t="s">
        <v>38</v>
      </c>
      <c r="B7" s="75"/>
      <c r="C7" s="75"/>
      <c r="D7" s="75"/>
      <c r="E7" s="75"/>
    </row>
    <row r="8" spans="1:5" x14ac:dyDescent="0.25">
      <c r="A8" s="76" t="s">
        <v>1</v>
      </c>
      <c r="B8" s="76"/>
      <c r="C8" s="76"/>
      <c r="D8" s="76"/>
      <c r="E8" s="76"/>
    </row>
    <row r="9" spans="1:5" x14ac:dyDescent="0.25">
      <c r="A9" s="70"/>
      <c r="B9" s="70"/>
      <c r="C9" s="70"/>
      <c r="D9" s="70"/>
      <c r="E9" s="70"/>
    </row>
    <row r="10" spans="1:5" x14ac:dyDescent="0.25">
      <c r="A10" s="71" t="s">
        <v>39</v>
      </c>
      <c r="B10" s="71"/>
      <c r="C10" s="71"/>
      <c r="D10" s="71"/>
      <c r="E10" s="71"/>
    </row>
    <row r="11" spans="1:5" ht="25.5" customHeight="1" x14ac:dyDescent="0.25">
      <c r="A11" s="78" t="s">
        <v>16</v>
      </c>
      <c r="B11" s="79"/>
      <c r="C11" s="79"/>
      <c r="D11" s="79"/>
      <c r="E11" s="79"/>
    </row>
    <row r="12" spans="1:5" x14ac:dyDescent="0.25">
      <c r="A12" s="70"/>
      <c r="B12" s="70"/>
      <c r="C12" s="70"/>
      <c r="D12" s="70"/>
      <c r="E12" s="70"/>
    </row>
    <row r="13" spans="1:5" ht="29.25" customHeight="1" x14ac:dyDescent="0.25">
      <c r="A13" s="71" t="s">
        <v>40</v>
      </c>
      <c r="B13" s="71"/>
      <c r="C13" s="71"/>
      <c r="D13" s="71"/>
      <c r="E13" s="71"/>
    </row>
    <row r="14" spans="1:5" x14ac:dyDescent="0.25">
      <c r="A14" s="76" t="s">
        <v>17</v>
      </c>
      <c r="B14" s="70"/>
      <c r="C14" s="70"/>
      <c r="D14" s="70"/>
      <c r="E14" s="70"/>
    </row>
    <row r="15" spans="1:5" x14ac:dyDescent="0.25">
      <c r="A15" s="70"/>
      <c r="B15" s="70"/>
      <c r="C15" s="70"/>
      <c r="D15" s="70"/>
      <c r="E15" s="70"/>
    </row>
    <row r="16" spans="1:5" x14ac:dyDescent="0.25">
      <c r="A16" s="71" t="s">
        <v>34</v>
      </c>
      <c r="B16" s="71"/>
      <c r="C16" s="71"/>
      <c r="D16" s="71"/>
      <c r="E16" s="71"/>
    </row>
    <row r="17" spans="1:8" ht="11.25" customHeight="1" x14ac:dyDescent="0.25">
      <c r="A17" s="76" t="s">
        <v>2</v>
      </c>
      <c r="B17" s="70"/>
      <c r="C17" s="70"/>
      <c r="D17" s="70"/>
      <c r="E17" s="70"/>
    </row>
    <row r="18" spans="1:8" ht="11.25" customHeight="1" x14ac:dyDescent="0.25">
      <c r="A18" s="36"/>
      <c r="B18" s="35"/>
      <c r="C18" s="35"/>
      <c r="D18" s="35"/>
      <c r="E18" s="35"/>
    </row>
    <row r="19" spans="1:8" x14ac:dyDescent="0.25">
      <c r="A19" s="71" t="s">
        <v>35</v>
      </c>
      <c r="B19" s="71"/>
      <c r="C19" s="71"/>
      <c r="D19" s="71"/>
      <c r="E19" s="71"/>
    </row>
    <row r="20" spans="1:8" ht="10.5" customHeight="1" x14ac:dyDescent="0.25">
      <c r="A20" s="76" t="s">
        <v>18</v>
      </c>
      <c r="B20" s="70"/>
      <c r="C20" s="70"/>
      <c r="D20" s="70"/>
      <c r="E20" s="70"/>
    </row>
    <row r="21" spans="1:8" x14ac:dyDescent="0.25">
      <c r="A21" s="70"/>
      <c r="B21" s="70"/>
      <c r="C21" s="70"/>
      <c r="D21" s="70"/>
      <c r="E21" s="70"/>
    </row>
    <row r="22" spans="1:8" ht="30.75" customHeight="1" x14ac:dyDescent="0.25">
      <c r="A22" s="71" t="s">
        <v>19</v>
      </c>
      <c r="B22" s="71"/>
      <c r="C22" s="71"/>
      <c r="D22" s="71"/>
      <c r="E22" s="71"/>
    </row>
    <row r="23" spans="1:8" x14ac:dyDescent="0.25">
      <c r="A23" s="70"/>
      <c r="B23" s="70"/>
      <c r="C23" s="70"/>
      <c r="D23" s="70"/>
      <c r="E23" s="70"/>
    </row>
    <row r="24" spans="1:8" ht="63.75" customHeight="1" x14ac:dyDescent="0.25">
      <c r="A24" s="71" t="s">
        <v>41</v>
      </c>
      <c r="B24" s="71"/>
      <c r="C24" s="71"/>
      <c r="D24" s="71"/>
      <c r="E24" s="71"/>
    </row>
    <row r="25" spans="1:8" ht="33.75" customHeight="1" x14ac:dyDescent="0.25">
      <c r="A25" s="80" t="s">
        <v>42</v>
      </c>
      <c r="B25" s="80"/>
      <c r="C25" s="80"/>
      <c r="D25" s="80"/>
      <c r="E25" s="80"/>
    </row>
    <row r="26" spans="1:8" x14ac:dyDescent="0.25">
      <c r="A26" s="80"/>
      <c r="B26" s="80"/>
      <c r="C26" s="80"/>
      <c r="D26" s="80"/>
      <c r="E26" s="80"/>
      <c r="F26" s="2">
        <v>824.8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3810.576</v>
      </c>
      <c r="H28" s="34"/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5790.0959999999995</v>
      </c>
      <c r="H29" s="34"/>
    </row>
    <row r="30" spans="1:8" ht="38.25" x14ac:dyDescent="0.25">
      <c r="A30" s="9" t="s">
        <v>31</v>
      </c>
      <c r="B30" s="11" t="s">
        <v>61</v>
      </c>
      <c r="C30" s="3" t="s">
        <v>5</v>
      </c>
      <c r="D30" s="3">
        <v>2.0499999999999998</v>
      </c>
      <c r="E30" s="10">
        <f>D30*F26*G26</f>
        <v>5072.5199999999986</v>
      </c>
      <c r="H30" s="34"/>
    </row>
    <row r="31" spans="1:8" x14ac:dyDescent="0.25">
      <c r="A31" s="9" t="s">
        <v>43</v>
      </c>
      <c r="B31" s="11" t="s">
        <v>44</v>
      </c>
      <c r="C31" s="3" t="s">
        <v>5</v>
      </c>
      <c r="D31" s="3">
        <v>0.61</v>
      </c>
      <c r="E31" s="10">
        <f>D31*F26*G26</f>
        <v>1509.384</v>
      </c>
      <c r="H31" s="34"/>
    </row>
    <row r="32" spans="1:8" ht="60" x14ac:dyDescent="0.25">
      <c r="A32" s="9" t="s">
        <v>28</v>
      </c>
      <c r="B32" s="11" t="s">
        <v>62</v>
      </c>
      <c r="C32" s="3" t="s">
        <v>5</v>
      </c>
      <c r="D32" s="3">
        <v>0.59</v>
      </c>
      <c r="E32" s="10">
        <f>D32*F26*G26</f>
        <v>1459.8959999999997</v>
      </c>
      <c r="H32" s="34"/>
    </row>
    <row r="33" spans="1:8" ht="38.25" x14ac:dyDescent="0.25">
      <c r="A33" s="9" t="s">
        <v>27</v>
      </c>
      <c r="B33" s="11" t="s">
        <v>62</v>
      </c>
      <c r="C33" s="3" t="s">
        <v>5</v>
      </c>
      <c r="D33" s="3">
        <v>0.12</v>
      </c>
      <c r="E33" s="10">
        <f>D33*F26*G26</f>
        <v>296.92799999999994</v>
      </c>
      <c r="H33" s="34"/>
    </row>
    <row r="34" spans="1:8" ht="60" x14ac:dyDescent="0.25">
      <c r="A34" s="9" t="s">
        <v>37</v>
      </c>
      <c r="B34" s="11" t="s">
        <v>32</v>
      </c>
      <c r="C34" s="3" t="s">
        <v>5</v>
      </c>
      <c r="D34" s="3">
        <v>1.06</v>
      </c>
      <c r="E34" s="26">
        <v>0</v>
      </c>
      <c r="H34" s="34"/>
    </row>
    <row r="35" spans="1:8" x14ac:dyDescent="0.25">
      <c r="A35" s="9" t="s">
        <v>29</v>
      </c>
      <c r="B35" s="11" t="s">
        <v>36</v>
      </c>
      <c r="C35" s="3" t="s">
        <v>5</v>
      </c>
      <c r="D35" s="3">
        <v>2.76</v>
      </c>
      <c r="E35" s="10">
        <f>D35*F26*G26</f>
        <v>6829.3439999999991</v>
      </c>
      <c r="H35" s="34"/>
    </row>
    <row r="36" spans="1:8" ht="15.75" thickBot="1" x14ac:dyDescent="0.3">
      <c r="A36" s="22" t="s">
        <v>54</v>
      </c>
      <c r="B36" s="23" t="s">
        <v>36</v>
      </c>
      <c r="C36" s="24" t="s">
        <v>5</v>
      </c>
      <c r="D36" s="24">
        <v>2.7</v>
      </c>
      <c r="E36" s="25">
        <f>D36*F26*G26</f>
        <v>6680.88</v>
      </c>
      <c r="H36" s="34"/>
    </row>
    <row r="37" spans="1:8" ht="15.75" thickBot="1" x14ac:dyDescent="0.3">
      <c r="A37" s="22" t="s">
        <v>46</v>
      </c>
      <c r="B37" s="23" t="s">
        <v>70</v>
      </c>
      <c r="C37" s="24" t="s">
        <v>48</v>
      </c>
      <c r="D37" s="24"/>
      <c r="E37" s="25">
        <v>2501.2399999999998</v>
      </c>
      <c r="H37" s="34"/>
    </row>
    <row r="38" spans="1:8" x14ac:dyDescent="0.25">
      <c r="A38" s="29" t="s">
        <v>71</v>
      </c>
      <c r="B38" s="19" t="s">
        <v>73</v>
      </c>
      <c r="C38" s="20" t="s">
        <v>60</v>
      </c>
      <c r="D38" s="3">
        <v>1</v>
      </c>
      <c r="E38" s="21">
        <f>D38*126.7</f>
        <v>126.7</v>
      </c>
    </row>
    <row r="39" spans="1:8" x14ac:dyDescent="0.25">
      <c r="A39" s="29" t="s">
        <v>72</v>
      </c>
      <c r="B39" s="19" t="s">
        <v>73</v>
      </c>
      <c r="C39" s="20" t="s">
        <v>60</v>
      </c>
      <c r="D39" s="3">
        <v>132</v>
      </c>
      <c r="E39" s="21">
        <f>D39*126.7</f>
        <v>16724.400000000001</v>
      </c>
    </row>
    <row r="40" spans="1:8" x14ac:dyDescent="0.25">
      <c r="A40" s="9"/>
      <c r="B40" s="11"/>
      <c r="C40" s="3"/>
      <c r="D40" s="3"/>
      <c r="E40" s="10"/>
    </row>
    <row r="41" spans="1:8" s="17" customFormat="1" ht="14.25" x14ac:dyDescent="0.2">
      <c r="A41" s="13" t="s">
        <v>45</v>
      </c>
      <c r="B41" s="14"/>
      <c r="C41" s="15"/>
      <c r="D41" s="15"/>
      <c r="E41" s="16">
        <f>SUM(E28:E40)</f>
        <v>50801.964</v>
      </c>
    </row>
    <row r="43" spans="1:8" ht="31.5" customHeight="1" x14ac:dyDescent="0.25">
      <c r="A43" s="71" t="s">
        <v>74</v>
      </c>
      <c r="B43" s="71"/>
      <c r="C43" s="71"/>
      <c r="D43" s="71"/>
      <c r="E43" s="71"/>
    </row>
    <row r="44" spans="1:8" ht="31.5" customHeight="1" x14ac:dyDescent="0.25">
      <c r="A44" s="71" t="s">
        <v>23</v>
      </c>
      <c r="B44" s="71"/>
      <c r="C44" s="71"/>
      <c r="D44" s="71"/>
      <c r="E44" s="71"/>
    </row>
    <row r="45" spans="1:8" x14ac:dyDescent="0.25">
      <c r="A45" s="71" t="s">
        <v>22</v>
      </c>
      <c r="B45" s="71"/>
      <c r="C45" s="71"/>
      <c r="D45" s="71"/>
      <c r="E45" s="71"/>
    </row>
    <row r="46" spans="1:8" ht="30.75" customHeight="1" x14ac:dyDescent="0.25">
      <c r="A46" s="71" t="s">
        <v>52</v>
      </c>
      <c r="B46" s="71"/>
      <c r="C46" s="71"/>
      <c r="D46" s="71"/>
      <c r="E46" s="71"/>
    </row>
    <row r="47" spans="1:8" x14ac:dyDescent="0.25">
      <c r="A47" s="71" t="s">
        <v>20</v>
      </c>
      <c r="B47" s="71"/>
      <c r="C47" s="71"/>
      <c r="D47" s="71"/>
      <c r="E47" s="71"/>
    </row>
    <row r="48" spans="1:8" x14ac:dyDescent="0.25">
      <c r="A48" s="82" t="s">
        <v>6</v>
      </c>
      <c r="B48" s="82"/>
      <c r="C48" s="82"/>
      <c r="D48" s="82"/>
      <c r="E48" s="82"/>
    </row>
    <row r="49" spans="1:5" x14ac:dyDescent="0.25">
      <c r="A49" s="71" t="s">
        <v>20</v>
      </c>
      <c r="B49" s="71"/>
      <c r="C49" s="71"/>
      <c r="D49" s="71"/>
      <c r="E49" s="71"/>
    </row>
    <row r="50" spans="1:5" x14ac:dyDescent="0.25">
      <c r="A50" s="83" t="s">
        <v>49</v>
      </c>
      <c r="B50" s="83"/>
      <c r="C50" s="83"/>
      <c r="D50" s="83"/>
      <c r="E50" s="83"/>
    </row>
    <row r="51" spans="1:5" x14ac:dyDescent="0.25">
      <c r="B51" s="81" t="s">
        <v>21</v>
      </c>
      <c r="C51" s="81"/>
      <c r="D51" s="81"/>
      <c r="E51" s="8" t="s">
        <v>7</v>
      </c>
    </row>
    <row r="52" spans="1:5" x14ac:dyDescent="0.25">
      <c r="A52" s="36"/>
      <c r="B52" s="36"/>
      <c r="C52" s="36"/>
      <c r="D52" s="36"/>
      <c r="E52" s="36"/>
    </row>
    <row r="53" spans="1:5" x14ac:dyDescent="0.25">
      <c r="A53" s="83" t="s">
        <v>50</v>
      </c>
      <c r="B53" s="83"/>
      <c r="C53" s="83"/>
      <c r="D53" s="83"/>
      <c r="E53" s="83"/>
    </row>
    <row r="54" spans="1:5" x14ac:dyDescent="0.25">
      <c r="B54" s="81" t="s">
        <v>21</v>
      </c>
      <c r="C54" s="81"/>
      <c r="D54" s="81"/>
      <c r="E54" s="8" t="s">
        <v>7</v>
      </c>
    </row>
    <row r="57" spans="1:5" x14ac:dyDescent="0.25">
      <c r="A57" s="17" t="s">
        <v>63</v>
      </c>
    </row>
    <row r="58" spans="1:5" x14ac:dyDescent="0.25">
      <c r="A58" s="2" t="s">
        <v>64</v>
      </c>
      <c r="B58" s="30">
        <v>11894.54</v>
      </c>
    </row>
    <row r="59" spans="1:5" ht="15.75" x14ac:dyDescent="0.25">
      <c r="A59" s="31" t="s">
        <v>65</v>
      </c>
      <c r="B59" s="32">
        <v>125180.1</v>
      </c>
    </row>
    <row r="60" spans="1:5" x14ac:dyDescent="0.25">
      <c r="A60" s="2" t="s">
        <v>67</v>
      </c>
      <c r="B60" s="32">
        <v>128861.75999999999</v>
      </c>
    </row>
    <row r="61" spans="1:5" x14ac:dyDescent="0.25">
      <c r="A61" s="33" t="s">
        <v>66</v>
      </c>
      <c r="B61" s="30">
        <f>B58+B60-('1 кв.'!E39+'2 кв.'!E42+E41)</f>
        <v>25470.66399999999</v>
      </c>
    </row>
    <row r="65" spans="2:2" x14ac:dyDescent="0.25">
      <c r="B65" s="34">
        <f>B58+B60-('1 кв.'!E39+'2 кв.'!E42+'3 кв.'!E41)</f>
        <v>25470.66399999999</v>
      </c>
    </row>
  </sheetData>
  <mergeCells count="34">
    <mergeCell ref="A50:E50"/>
    <mergeCell ref="B51:D51"/>
    <mergeCell ref="A53:E53"/>
    <mergeCell ref="B54:D54"/>
    <mergeCell ref="A44:E44"/>
    <mergeCell ref="A45:E45"/>
    <mergeCell ref="A46:E46"/>
    <mergeCell ref="A47:E47"/>
    <mergeCell ref="A48:E48"/>
    <mergeCell ref="A49:E49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BreakPreview" topLeftCell="A49" zoomScaleNormal="100" zoomScaleSheetLayoutView="100" workbookViewId="0">
      <selection activeCell="H42" sqref="H4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customWidth="1"/>
    <col min="9" max="16384" width="9.140625" style="2"/>
  </cols>
  <sheetData>
    <row r="1" spans="1:5" ht="15.75" x14ac:dyDescent="0.25">
      <c r="A1" s="74" t="s">
        <v>12</v>
      </c>
      <c r="B1" s="74"/>
      <c r="C1" s="74"/>
      <c r="D1" s="74"/>
      <c r="E1" s="74"/>
    </row>
    <row r="2" spans="1:5" ht="29.25" customHeight="1" x14ac:dyDescent="0.25">
      <c r="A2" s="72" t="s">
        <v>13</v>
      </c>
      <c r="B2" s="73"/>
      <c r="C2" s="73"/>
      <c r="D2" s="73"/>
      <c r="E2" s="73"/>
    </row>
    <row r="3" spans="1:5" x14ac:dyDescent="0.25">
      <c r="A3" s="37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7" t="s">
        <v>75</v>
      </c>
      <c r="E4" s="77"/>
    </row>
    <row r="5" spans="1:5" x14ac:dyDescent="0.25">
      <c r="A5" s="37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75" t="s">
        <v>38</v>
      </c>
      <c r="B7" s="75"/>
      <c r="C7" s="75"/>
      <c r="D7" s="75"/>
      <c r="E7" s="75"/>
    </row>
    <row r="8" spans="1:5" x14ac:dyDescent="0.25">
      <c r="A8" s="76" t="s">
        <v>1</v>
      </c>
      <c r="B8" s="76"/>
      <c r="C8" s="76"/>
      <c r="D8" s="76"/>
      <c r="E8" s="76"/>
    </row>
    <row r="9" spans="1:5" x14ac:dyDescent="0.25">
      <c r="A9" s="70"/>
      <c r="B9" s="70"/>
      <c r="C9" s="70"/>
      <c r="D9" s="70"/>
      <c r="E9" s="70"/>
    </row>
    <row r="10" spans="1:5" x14ac:dyDescent="0.25">
      <c r="A10" s="71" t="s">
        <v>39</v>
      </c>
      <c r="B10" s="71"/>
      <c r="C10" s="71"/>
      <c r="D10" s="71"/>
      <c r="E10" s="71"/>
    </row>
    <row r="11" spans="1:5" ht="23.25" customHeight="1" x14ac:dyDescent="0.25">
      <c r="A11" s="78" t="s">
        <v>16</v>
      </c>
      <c r="B11" s="79"/>
      <c r="C11" s="79"/>
      <c r="D11" s="79"/>
      <c r="E11" s="79"/>
    </row>
    <row r="12" spans="1:5" x14ac:dyDescent="0.25">
      <c r="A12" s="70"/>
      <c r="B12" s="70"/>
      <c r="C12" s="70"/>
      <c r="D12" s="70"/>
      <c r="E12" s="70"/>
    </row>
    <row r="13" spans="1:5" ht="30" customHeight="1" x14ac:dyDescent="0.25">
      <c r="A13" s="71" t="s">
        <v>96</v>
      </c>
      <c r="B13" s="71"/>
      <c r="C13" s="71"/>
      <c r="D13" s="71"/>
      <c r="E13" s="71"/>
    </row>
    <row r="14" spans="1:5" x14ac:dyDescent="0.25">
      <c r="A14" s="76" t="s">
        <v>17</v>
      </c>
      <c r="B14" s="70"/>
      <c r="C14" s="70"/>
      <c r="D14" s="70"/>
      <c r="E14" s="70"/>
    </row>
    <row r="15" spans="1:5" x14ac:dyDescent="0.25">
      <c r="A15" s="70"/>
      <c r="B15" s="70"/>
      <c r="C15" s="70"/>
      <c r="D15" s="70"/>
      <c r="E15" s="70"/>
    </row>
    <row r="16" spans="1:5" x14ac:dyDescent="0.25">
      <c r="A16" s="71" t="s">
        <v>34</v>
      </c>
      <c r="B16" s="71"/>
      <c r="C16" s="71"/>
      <c r="D16" s="71"/>
      <c r="E16" s="71"/>
    </row>
    <row r="17" spans="1:8" ht="11.25" customHeight="1" x14ac:dyDescent="0.25">
      <c r="A17" s="76" t="s">
        <v>2</v>
      </c>
      <c r="B17" s="70"/>
      <c r="C17" s="70"/>
      <c r="D17" s="70"/>
      <c r="E17" s="70"/>
    </row>
    <row r="18" spans="1:8" ht="11.25" customHeight="1" x14ac:dyDescent="0.25">
      <c r="A18" s="38"/>
      <c r="B18" s="37"/>
      <c r="C18" s="37"/>
      <c r="D18" s="37"/>
      <c r="E18" s="37"/>
    </row>
    <row r="19" spans="1:8" x14ac:dyDescent="0.25">
      <c r="A19" s="71" t="s">
        <v>35</v>
      </c>
      <c r="B19" s="71"/>
      <c r="C19" s="71"/>
      <c r="D19" s="71"/>
      <c r="E19" s="71"/>
    </row>
    <row r="20" spans="1:8" ht="10.5" customHeight="1" x14ac:dyDescent="0.25">
      <c r="A20" s="76" t="s">
        <v>18</v>
      </c>
      <c r="B20" s="70"/>
      <c r="C20" s="70"/>
      <c r="D20" s="70"/>
      <c r="E20" s="70"/>
    </row>
    <row r="21" spans="1:8" x14ac:dyDescent="0.25">
      <c r="A21" s="70"/>
      <c r="B21" s="70"/>
      <c r="C21" s="70"/>
      <c r="D21" s="70"/>
      <c r="E21" s="70"/>
    </row>
    <row r="22" spans="1:8" ht="30.75" customHeight="1" x14ac:dyDescent="0.25">
      <c r="A22" s="71" t="s">
        <v>19</v>
      </c>
      <c r="B22" s="71"/>
      <c r="C22" s="71"/>
      <c r="D22" s="71"/>
      <c r="E22" s="71"/>
    </row>
    <row r="23" spans="1:8" x14ac:dyDescent="0.25">
      <c r="A23" s="70"/>
      <c r="B23" s="70"/>
      <c r="C23" s="70"/>
      <c r="D23" s="70"/>
      <c r="E23" s="70"/>
    </row>
    <row r="24" spans="1:8" ht="63.75" customHeight="1" x14ac:dyDescent="0.25">
      <c r="A24" s="71" t="s">
        <v>97</v>
      </c>
      <c r="B24" s="71"/>
      <c r="C24" s="71"/>
      <c r="D24" s="71"/>
      <c r="E24" s="71"/>
    </row>
    <row r="25" spans="1:8" ht="33.75" customHeight="1" x14ac:dyDescent="0.25">
      <c r="A25" s="80" t="s">
        <v>42</v>
      </c>
      <c r="B25" s="80"/>
      <c r="C25" s="80"/>
      <c r="D25" s="80"/>
      <c r="E25" s="80"/>
    </row>
    <row r="26" spans="1:8" x14ac:dyDescent="0.25">
      <c r="A26" s="80"/>
      <c r="B26" s="80"/>
      <c r="C26" s="80"/>
      <c r="D26" s="80"/>
      <c r="E26" s="80"/>
      <c r="F26" s="2">
        <v>824.8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3810.576</v>
      </c>
      <c r="H28" s="34"/>
    </row>
    <row r="29" spans="1:8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5790.0959999999995</v>
      </c>
      <c r="H29" s="34"/>
    </row>
    <row r="30" spans="1:8" ht="38.25" x14ac:dyDescent="0.25">
      <c r="A30" s="9" t="s">
        <v>31</v>
      </c>
      <c r="B30" s="11" t="s">
        <v>61</v>
      </c>
      <c r="C30" s="3" t="s">
        <v>5</v>
      </c>
      <c r="D30" s="3">
        <v>2.0499999999999998</v>
      </c>
      <c r="E30" s="10">
        <f>D30*F26*G26</f>
        <v>5072.5199999999986</v>
      </c>
      <c r="H30" s="34"/>
    </row>
    <row r="31" spans="1:8" x14ac:dyDescent="0.25">
      <c r="A31" s="9" t="s">
        <v>43</v>
      </c>
      <c r="B31" s="11" t="s">
        <v>44</v>
      </c>
      <c r="C31" s="3" t="s">
        <v>5</v>
      </c>
      <c r="D31" s="3">
        <v>0.61</v>
      </c>
      <c r="E31" s="10">
        <f>D31*F26*G26</f>
        <v>1509.384</v>
      </c>
      <c r="H31" s="34"/>
    </row>
    <row r="32" spans="1:8" ht="60" x14ac:dyDescent="0.25">
      <c r="A32" s="9" t="s">
        <v>28</v>
      </c>
      <c r="B32" s="11" t="s">
        <v>62</v>
      </c>
      <c r="C32" s="3" t="s">
        <v>5</v>
      </c>
      <c r="D32" s="3">
        <v>0.59</v>
      </c>
      <c r="E32" s="10">
        <f>D32*F26*G26</f>
        <v>1459.8959999999997</v>
      </c>
      <c r="H32" s="34"/>
    </row>
    <row r="33" spans="1:8" ht="38.25" x14ac:dyDescent="0.25">
      <c r="A33" s="9" t="s">
        <v>27</v>
      </c>
      <c r="B33" s="11" t="s">
        <v>62</v>
      </c>
      <c r="C33" s="3" t="s">
        <v>5</v>
      </c>
      <c r="D33" s="3">
        <v>0.12</v>
      </c>
      <c r="E33" s="10">
        <f>D33*F26*G26</f>
        <v>296.92799999999994</v>
      </c>
      <c r="H33" s="34"/>
    </row>
    <row r="34" spans="1:8" ht="60" x14ac:dyDescent="0.25">
      <c r="A34" s="9" t="s">
        <v>37</v>
      </c>
      <c r="B34" s="11" t="s">
        <v>32</v>
      </c>
      <c r="C34" s="3" t="s">
        <v>5</v>
      </c>
      <c r="D34" s="3">
        <v>1.06</v>
      </c>
      <c r="E34" s="26">
        <v>2700</v>
      </c>
      <c r="H34" s="34"/>
    </row>
    <row r="35" spans="1:8" x14ac:dyDescent="0.25">
      <c r="A35" s="9" t="s">
        <v>29</v>
      </c>
      <c r="B35" s="11" t="s">
        <v>36</v>
      </c>
      <c r="C35" s="3" t="s">
        <v>5</v>
      </c>
      <c r="D35" s="3">
        <v>2.76</v>
      </c>
      <c r="E35" s="10">
        <f>D35*F26*G26</f>
        <v>6829.3439999999991</v>
      </c>
      <c r="H35" s="34"/>
    </row>
    <row r="36" spans="1:8" ht="15.75" thickBot="1" x14ac:dyDescent="0.3">
      <c r="A36" s="22" t="s">
        <v>54</v>
      </c>
      <c r="B36" s="23" t="s">
        <v>36</v>
      </c>
      <c r="C36" s="24" t="s">
        <v>5</v>
      </c>
      <c r="D36" s="24">
        <v>2.7</v>
      </c>
      <c r="E36" s="25">
        <f>D36*F26*G26</f>
        <v>6680.88</v>
      </c>
      <c r="H36" s="34"/>
    </row>
    <row r="37" spans="1:8" ht="15.75" thickBot="1" x14ac:dyDescent="0.3">
      <c r="A37" s="22" t="s">
        <v>46</v>
      </c>
      <c r="B37" s="23" t="s">
        <v>76</v>
      </c>
      <c r="C37" s="24" t="s">
        <v>48</v>
      </c>
      <c r="D37" s="24"/>
      <c r="E37" s="25">
        <v>146</v>
      </c>
      <c r="H37" s="34"/>
    </row>
    <row r="38" spans="1:8" x14ac:dyDescent="0.25">
      <c r="A38" s="29" t="s">
        <v>92</v>
      </c>
      <c r="B38" s="19" t="s">
        <v>91</v>
      </c>
      <c r="C38" s="20" t="s">
        <v>60</v>
      </c>
      <c r="D38" s="3">
        <v>2</v>
      </c>
      <c r="E38" s="21">
        <f>D38*126.7</f>
        <v>253.4</v>
      </c>
    </row>
    <row r="39" spans="1:8" x14ac:dyDescent="0.25">
      <c r="A39" s="9"/>
      <c r="B39" s="11"/>
      <c r="C39" s="3"/>
      <c r="D39" s="3"/>
      <c r="E39" s="10"/>
    </row>
    <row r="40" spans="1:8" s="17" customFormat="1" ht="14.25" x14ac:dyDescent="0.2">
      <c r="A40" s="13" t="s">
        <v>45</v>
      </c>
      <c r="B40" s="14"/>
      <c r="C40" s="15"/>
      <c r="D40" s="15"/>
      <c r="E40" s="16">
        <f>SUM(E28:E39)</f>
        <v>34549.023999999998</v>
      </c>
    </row>
    <row r="42" spans="1:8" ht="31.5" customHeight="1" x14ac:dyDescent="0.25">
      <c r="A42" s="71" t="s">
        <v>98</v>
      </c>
      <c r="B42" s="71"/>
      <c r="C42" s="71"/>
      <c r="D42" s="71"/>
      <c r="E42" s="71"/>
    </row>
    <row r="43" spans="1:8" ht="31.5" customHeight="1" x14ac:dyDescent="0.25">
      <c r="A43" s="71" t="s">
        <v>23</v>
      </c>
      <c r="B43" s="71"/>
      <c r="C43" s="71"/>
      <c r="D43" s="71"/>
      <c r="E43" s="71"/>
    </row>
    <row r="44" spans="1:8" x14ac:dyDescent="0.25">
      <c r="A44" s="71" t="s">
        <v>22</v>
      </c>
      <c r="B44" s="71"/>
      <c r="C44" s="71"/>
      <c r="D44" s="71"/>
      <c r="E44" s="71"/>
    </row>
    <row r="45" spans="1:8" ht="30.75" customHeight="1" x14ac:dyDescent="0.25">
      <c r="A45" s="71" t="s">
        <v>52</v>
      </c>
      <c r="B45" s="71"/>
      <c r="C45" s="71"/>
      <c r="D45" s="71"/>
      <c r="E45" s="71"/>
    </row>
    <row r="46" spans="1:8" x14ac:dyDescent="0.25">
      <c r="A46" s="71" t="s">
        <v>20</v>
      </c>
      <c r="B46" s="71"/>
      <c r="C46" s="71"/>
      <c r="D46" s="71"/>
      <c r="E46" s="71"/>
    </row>
    <row r="47" spans="1:8" x14ac:dyDescent="0.25">
      <c r="A47" s="82" t="s">
        <v>6</v>
      </c>
      <c r="B47" s="82"/>
      <c r="C47" s="82"/>
      <c r="D47" s="82"/>
      <c r="E47" s="82"/>
    </row>
    <row r="48" spans="1:8" x14ac:dyDescent="0.25">
      <c r="A48" s="71" t="s">
        <v>20</v>
      </c>
      <c r="B48" s="71"/>
      <c r="C48" s="71"/>
      <c r="D48" s="71"/>
      <c r="E48" s="71"/>
    </row>
    <row r="49" spans="1:5" x14ac:dyDescent="0.25">
      <c r="A49" s="83" t="s">
        <v>49</v>
      </c>
      <c r="B49" s="83"/>
      <c r="C49" s="83"/>
      <c r="D49" s="83"/>
      <c r="E49" s="83"/>
    </row>
    <row r="50" spans="1:5" x14ac:dyDescent="0.25">
      <c r="B50" s="81" t="s">
        <v>21</v>
      </c>
      <c r="C50" s="81"/>
      <c r="D50" s="81"/>
      <c r="E50" s="8" t="s">
        <v>7</v>
      </c>
    </row>
    <row r="51" spans="1:5" x14ac:dyDescent="0.25">
      <c r="A51" s="38"/>
      <c r="B51" s="38"/>
      <c r="C51" s="38"/>
      <c r="D51" s="38"/>
      <c r="E51" s="38"/>
    </row>
    <row r="52" spans="1:5" x14ac:dyDescent="0.25">
      <c r="A52" s="83" t="s">
        <v>50</v>
      </c>
      <c r="B52" s="83"/>
      <c r="C52" s="83"/>
      <c r="D52" s="83"/>
      <c r="E52" s="83"/>
    </row>
    <row r="53" spans="1:5" x14ac:dyDescent="0.25">
      <c r="B53" s="81" t="s">
        <v>21</v>
      </c>
      <c r="C53" s="81"/>
      <c r="D53" s="81"/>
      <c r="E53" s="8" t="s">
        <v>7</v>
      </c>
    </row>
    <row r="56" spans="1:5" x14ac:dyDescent="0.25">
      <c r="A56" s="17" t="s">
        <v>63</v>
      </c>
    </row>
    <row r="57" spans="1:5" x14ac:dyDescent="0.25">
      <c r="A57" s="2" t="s">
        <v>64</v>
      </c>
      <c r="B57" s="30">
        <v>11894.54</v>
      </c>
    </row>
    <row r="58" spans="1:5" ht="15.75" x14ac:dyDescent="0.25">
      <c r="A58" s="31" t="s">
        <v>65</v>
      </c>
      <c r="B58" s="32">
        <v>168086.22</v>
      </c>
    </row>
    <row r="59" spans="1:5" x14ac:dyDescent="0.25">
      <c r="A59" s="2" t="s">
        <v>67</v>
      </c>
      <c r="B59" s="32">
        <v>173241.78</v>
      </c>
    </row>
    <row r="60" spans="1:5" x14ac:dyDescent="0.25">
      <c r="A60" s="33" t="s">
        <v>66</v>
      </c>
      <c r="B60" s="30">
        <f>B57+B59-('1 кв.'!E39+'2 кв.'!E42+'3 кв.'!E41+'4 кв.'!E40)</f>
        <v>35301.660000000003</v>
      </c>
    </row>
    <row r="64" spans="1:5" x14ac:dyDescent="0.25">
      <c r="B64" s="34"/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13.5703125" customWidth="1"/>
    <col min="2" max="2" width="56.85546875" customWidth="1"/>
    <col min="3" max="4" width="15.28515625" customWidth="1"/>
    <col min="5" max="5" width="11.85546875" customWidth="1"/>
    <col min="6" max="6" width="14.7109375" customWidth="1"/>
    <col min="7" max="7" width="12.42578125" customWidth="1"/>
    <col min="8" max="8" width="12" customWidth="1"/>
    <col min="9" max="9" width="13.5703125" customWidth="1"/>
  </cols>
  <sheetData>
    <row r="1" spans="1:6" ht="15.75" x14ac:dyDescent="0.25">
      <c r="A1" s="85" t="s">
        <v>77</v>
      </c>
      <c r="B1" s="85"/>
      <c r="C1" s="85"/>
      <c r="D1" s="39"/>
      <c r="E1" s="40"/>
    </row>
    <row r="2" spans="1:6" ht="15.75" x14ac:dyDescent="0.25">
      <c r="A2" s="86" t="s">
        <v>78</v>
      </c>
      <c r="B2" s="86"/>
      <c r="C2" s="86"/>
      <c r="D2" s="41"/>
      <c r="E2" s="31"/>
    </row>
    <row r="3" spans="1:6" ht="15.75" x14ac:dyDescent="0.25">
      <c r="A3" s="86" t="s">
        <v>79</v>
      </c>
      <c r="B3" s="86"/>
      <c r="C3" s="86"/>
      <c r="D3" s="41"/>
      <c r="E3" s="31"/>
    </row>
    <row r="4" spans="1:6" ht="15.75" x14ac:dyDescent="0.25">
      <c r="A4" s="85" t="s">
        <v>95</v>
      </c>
      <c r="B4" s="85"/>
      <c r="C4" s="85"/>
      <c r="D4" s="39"/>
      <c r="E4" s="40"/>
    </row>
    <row r="5" spans="1:6" ht="15.75" x14ac:dyDescent="0.25">
      <c r="A5" s="87"/>
      <c r="B5" s="87"/>
      <c r="C5" s="87"/>
      <c r="D5" s="12"/>
      <c r="E5" s="1"/>
    </row>
    <row r="6" spans="1:6" ht="15.75" x14ac:dyDescent="0.25">
      <c r="A6" s="31"/>
      <c r="B6" s="2" t="s">
        <v>64</v>
      </c>
      <c r="C6" s="30">
        <f>'4 кв.'!B57</f>
        <v>11894.54</v>
      </c>
      <c r="D6" s="30"/>
      <c r="E6" s="42"/>
    </row>
    <row r="7" spans="1:6" ht="15.75" x14ac:dyDescent="0.25">
      <c r="A7" s="43" t="s">
        <v>80</v>
      </c>
      <c r="B7" s="31" t="s">
        <v>65</v>
      </c>
      <c r="C7" s="32">
        <f>'4 кв.'!B58</f>
        <v>168086.22</v>
      </c>
      <c r="D7" s="32"/>
      <c r="E7" s="44"/>
    </row>
    <row r="8" spans="1:6" ht="15.75" x14ac:dyDescent="0.25">
      <c r="A8" s="12"/>
      <c r="B8" s="2" t="s">
        <v>67</v>
      </c>
      <c r="C8" s="32">
        <f>'4 кв.'!B59</f>
        <v>173241.78</v>
      </c>
      <c r="D8" s="32"/>
      <c r="E8" s="44"/>
    </row>
    <row r="9" spans="1:6" ht="15.75" x14ac:dyDescent="0.25">
      <c r="A9" s="12"/>
      <c r="B9" s="31" t="s">
        <v>81</v>
      </c>
      <c r="C9" s="45">
        <f>SUM(C8:C8)</f>
        <v>173241.78</v>
      </c>
      <c r="D9" s="45"/>
      <c r="E9" s="42"/>
    </row>
    <row r="10" spans="1:6" ht="15.75" x14ac:dyDescent="0.25">
      <c r="A10" s="1"/>
      <c r="B10" s="84"/>
      <c r="C10" s="84"/>
      <c r="D10" s="43"/>
      <c r="E10" s="44"/>
    </row>
    <row r="11" spans="1:6" ht="15.75" x14ac:dyDescent="0.25">
      <c r="A11" s="46" t="s">
        <v>82</v>
      </c>
      <c r="B11" s="47" t="s">
        <v>46</v>
      </c>
      <c r="C11" s="32">
        <f>'1 кв.'!E37+'2 кв.'!E37+'3 кв.'!E37+'4 кв.'!E37</f>
        <v>3164.08</v>
      </c>
      <c r="D11" s="32"/>
      <c r="E11" s="44"/>
    </row>
    <row r="12" spans="1:6" ht="15.75" x14ac:dyDescent="0.25">
      <c r="A12" s="1"/>
      <c r="B12" s="47" t="s">
        <v>83</v>
      </c>
      <c r="C12" s="32">
        <f>C32*126.7</f>
        <v>18371.5</v>
      </c>
      <c r="D12" s="32"/>
      <c r="E12" s="44"/>
      <c r="F12" s="48"/>
    </row>
    <row r="13" spans="1:6" ht="15.75" x14ac:dyDescent="0.25">
      <c r="B13" s="49" t="s">
        <v>4</v>
      </c>
      <c r="C13" s="32">
        <f>'1 кв.'!E28+'2 кв.'!E28+'3 кв.'!E28+'4 кв.'!E28</f>
        <v>16232.064000000002</v>
      </c>
      <c r="D13" s="32"/>
      <c r="E13" s="44"/>
    </row>
    <row r="14" spans="1:6" ht="15.75" x14ac:dyDescent="0.25">
      <c r="A14" s="46"/>
      <c r="B14" s="49" t="s">
        <v>25</v>
      </c>
      <c r="C14" s="32">
        <f>'1 кв.'!E29+'2 кв.'!E29+'3 кв.'!E29+'4 кв.'!E29</f>
        <v>22714.991999999998</v>
      </c>
      <c r="D14" s="32"/>
      <c r="E14" s="44"/>
    </row>
    <row r="15" spans="1:6" ht="15.75" x14ac:dyDescent="0.25">
      <c r="A15" s="46"/>
      <c r="B15" s="49" t="s">
        <v>31</v>
      </c>
      <c r="C15" s="32">
        <f>'1 кв.'!E30+'2 кв.'!E30+'3 кв.'!E30+'4 кв.'!E30</f>
        <v>20191.103999999996</v>
      </c>
      <c r="D15" s="32"/>
      <c r="E15" s="44"/>
    </row>
    <row r="16" spans="1:6" ht="15.75" x14ac:dyDescent="0.25">
      <c r="A16" s="46"/>
      <c r="B16" s="49" t="s">
        <v>43</v>
      </c>
      <c r="C16" s="32">
        <f>'1 кв.'!E31+'2 кв.'!E31+'3 кв.'!E31+'4 кв.'!E31</f>
        <v>6037.5360000000001</v>
      </c>
      <c r="D16" s="32"/>
      <c r="E16" s="44"/>
    </row>
    <row r="17" spans="1:6" ht="15.75" x14ac:dyDescent="0.25">
      <c r="A17" s="46"/>
      <c r="B17" s="49" t="s">
        <v>84</v>
      </c>
      <c r="C17" s="32">
        <f>'1 кв.'!E32+'2 кв.'!E32+'3 кв.'!E32+'4 кв.'!E32</f>
        <v>5740.6079999999993</v>
      </c>
      <c r="D17" s="32"/>
      <c r="E17" s="44"/>
    </row>
    <row r="18" spans="1:6" ht="15.75" x14ac:dyDescent="0.25">
      <c r="A18" s="46"/>
      <c r="B18" s="49" t="s">
        <v>85</v>
      </c>
      <c r="C18" s="32">
        <f>'1 кв.'!E33+'2 кв.'!E33+'3 кв.'!E33+'4 кв.'!E33</f>
        <v>1187.7119999999998</v>
      </c>
      <c r="D18" s="32"/>
      <c r="E18" s="44"/>
    </row>
    <row r="19" spans="1:6" ht="15.75" x14ac:dyDescent="0.25">
      <c r="A19" s="46"/>
      <c r="B19" s="49" t="s">
        <v>86</v>
      </c>
      <c r="C19" s="32">
        <f>'1 кв.'!E34+'2 кв.'!E34+'3 кв.'!E34+'4 кв.'!E34</f>
        <v>5940</v>
      </c>
      <c r="D19" s="32"/>
      <c r="E19" s="44"/>
    </row>
    <row r="20" spans="1:6" ht="15.75" x14ac:dyDescent="0.25">
      <c r="A20" s="46"/>
      <c r="B20" s="49" t="s">
        <v>29</v>
      </c>
      <c r="C20" s="32">
        <f>'1 кв.'!E35+'2 кв.'!E35+'3 кв.'!E35+'4 кв.'!E35</f>
        <v>22046.903999999995</v>
      </c>
      <c r="D20" s="32"/>
      <c r="E20" s="44"/>
    </row>
    <row r="21" spans="1:6" ht="15.75" x14ac:dyDescent="0.25">
      <c r="A21" s="46"/>
      <c r="B21" s="49" t="s">
        <v>33</v>
      </c>
      <c r="C21" s="32">
        <f>'1 кв.'!E36+'2 кв.'!E36+'3 кв.'!E36+'4 кв.'!E36</f>
        <v>28208.16</v>
      </c>
      <c r="D21" s="32"/>
      <c r="E21" s="44"/>
    </row>
    <row r="22" spans="1:6" ht="15.75" x14ac:dyDescent="0.25">
      <c r="A22" s="1"/>
      <c r="B22" s="43" t="s">
        <v>87</v>
      </c>
      <c r="C22" s="68">
        <f>SUM(C11:C21)</f>
        <v>149834.65999999997</v>
      </c>
      <c r="D22" s="68"/>
      <c r="E22" s="69"/>
      <c r="F22" s="48"/>
    </row>
    <row r="23" spans="1:6" ht="15.75" x14ac:dyDescent="0.25">
      <c r="A23" s="1"/>
      <c r="B23" s="50" t="s">
        <v>88</v>
      </c>
      <c r="C23" s="68">
        <f>C6+C9-C22</f>
        <v>35301.660000000033</v>
      </c>
      <c r="D23" s="68"/>
      <c r="E23" s="69"/>
    </row>
    <row r="24" spans="1:6" s="54" customFormat="1" ht="30" x14ac:dyDescent="0.25">
      <c r="A24" s="11"/>
      <c r="B24" s="51" t="s">
        <v>89</v>
      </c>
      <c r="C24" s="3" t="s">
        <v>90</v>
      </c>
      <c r="D24" s="52"/>
      <c r="E24" s="53"/>
    </row>
    <row r="25" spans="1:6" s="54" customFormat="1" ht="30" x14ac:dyDescent="0.25">
      <c r="A25" s="55" t="s">
        <v>59</v>
      </c>
      <c r="B25" s="56" t="s">
        <v>56</v>
      </c>
      <c r="C25" s="57">
        <v>2</v>
      </c>
      <c r="D25" s="58"/>
      <c r="E25" s="53"/>
    </row>
    <row r="26" spans="1:6" ht="15.75" x14ac:dyDescent="0.25">
      <c r="A26" s="55"/>
      <c r="B26" s="56" t="s">
        <v>57</v>
      </c>
      <c r="C26" s="57">
        <v>2</v>
      </c>
      <c r="D26" s="58"/>
      <c r="E26" s="44"/>
      <c r="F26" s="54"/>
    </row>
    <row r="27" spans="1:6" ht="15.75" x14ac:dyDescent="0.25">
      <c r="A27" s="55"/>
      <c r="B27" s="56" t="s">
        <v>58</v>
      </c>
      <c r="C27" s="59">
        <v>6</v>
      </c>
      <c r="D27" s="60"/>
      <c r="E27" s="44"/>
      <c r="F27" s="54"/>
    </row>
    <row r="28" spans="1:6" ht="15.75" x14ac:dyDescent="0.25">
      <c r="A28" s="55" t="s">
        <v>73</v>
      </c>
      <c r="B28" s="56" t="s">
        <v>71</v>
      </c>
      <c r="C28" s="57">
        <v>1</v>
      </c>
      <c r="D28" s="58"/>
      <c r="E28" s="44"/>
      <c r="F28" s="54"/>
    </row>
    <row r="29" spans="1:6" ht="15.75" x14ac:dyDescent="0.25">
      <c r="A29" s="55"/>
      <c r="B29" s="56" t="s">
        <v>72</v>
      </c>
      <c r="C29" s="59">
        <v>132</v>
      </c>
      <c r="D29" s="60"/>
      <c r="E29" s="44"/>
      <c r="F29" s="54"/>
    </row>
    <row r="30" spans="1:6" ht="15.75" x14ac:dyDescent="0.25">
      <c r="A30" s="55" t="s">
        <v>91</v>
      </c>
      <c r="B30" s="56" t="s">
        <v>92</v>
      </c>
      <c r="C30" s="59">
        <v>2</v>
      </c>
      <c r="D30" s="60"/>
      <c r="E30" s="44"/>
      <c r="F30" s="54"/>
    </row>
    <row r="31" spans="1:6" ht="15.75" x14ac:dyDescent="0.25">
      <c r="A31" s="3"/>
      <c r="B31" s="29"/>
      <c r="C31" s="55"/>
      <c r="D31" s="61"/>
      <c r="E31" s="44"/>
    </row>
    <row r="32" spans="1:6" s="67" customFormat="1" ht="15.75" x14ac:dyDescent="0.25">
      <c r="A32" s="62"/>
      <c r="B32" s="63" t="s">
        <v>93</v>
      </c>
      <c r="C32" s="64">
        <f>SUM(C25:C31)</f>
        <v>145</v>
      </c>
      <c r="D32" s="65"/>
      <c r="E32" s="66"/>
    </row>
    <row r="33" spans="1:5" ht="15.75" x14ac:dyDescent="0.25">
      <c r="A33" s="1"/>
      <c r="B33" s="43"/>
      <c r="C33" s="43"/>
      <c r="D33" s="43"/>
      <c r="E33" s="44"/>
    </row>
    <row r="34" spans="1:5" ht="15.75" x14ac:dyDescent="0.25">
      <c r="A34" s="43" t="s">
        <v>94</v>
      </c>
      <c r="C34" s="43"/>
      <c r="D34" s="43"/>
      <c r="E34" s="44"/>
    </row>
    <row r="35" spans="1:5" ht="15.75" x14ac:dyDescent="0.25">
      <c r="A35" s="1"/>
      <c r="B35" s="43"/>
      <c r="C35" s="43"/>
      <c r="D35" s="43"/>
      <c r="E35" s="44"/>
    </row>
    <row r="36" spans="1:5" ht="15.75" x14ac:dyDescent="0.25">
      <c r="A36" s="1"/>
      <c r="B36" s="43"/>
      <c r="C36" s="43"/>
      <c r="D36" s="43"/>
      <c r="E36" s="44"/>
    </row>
    <row r="37" spans="1:5" ht="15.75" x14ac:dyDescent="0.25">
      <c r="A37" s="1"/>
      <c r="B37" s="43"/>
      <c r="C37" s="43"/>
      <c r="D37" s="43"/>
      <c r="E37" s="44"/>
    </row>
    <row r="38" spans="1:5" ht="15.75" x14ac:dyDescent="0.25">
      <c r="A38" s="1"/>
      <c r="B38" s="43"/>
      <c r="C38" s="43"/>
      <c r="D38" s="43"/>
      <c r="E38" s="44"/>
    </row>
    <row r="39" spans="1:5" ht="15.75" x14ac:dyDescent="0.25">
      <c r="A39" s="1"/>
      <c r="B39" s="43"/>
      <c r="C39" s="43"/>
      <c r="D39" s="43"/>
      <c r="E39" s="44"/>
    </row>
    <row r="40" spans="1:5" ht="15.75" x14ac:dyDescent="0.25">
      <c r="A40" s="1"/>
      <c r="B40" s="43"/>
      <c r="C40" s="43"/>
      <c r="D40" s="43"/>
      <c r="E40" s="44"/>
    </row>
    <row r="41" spans="1:5" ht="15.75" x14ac:dyDescent="0.25">
      <c r="A41" s="1"/>
      <c r="B41" s="43"/>
      <c r="C41" s="43"/>
      <c r="D41" s="43"/>
      <c r="E41" s="44"/>
    </row>
    <row r="42" spans="1:5" ht="15.75" x14ac:dyDescent="0.25">
      <c r="A42" s="1"/>
      <c r="B42" s="43"/>
      <c r="C42" s="43"/>
      <c r="D42" s="43"/>
      <c r="E42" s="44"/>
    </row>
    <row r="43" spans="1:5" ht="15.75" x14ac:dyDescent="0.25">
      <c r="A43" s="1"/>
      <c r="B43" s="43"/>
      <c r="C43" s="43"/>
      <c r="D43" s="43"/>
      <c r="E43" s="44"/>
    </row>
    <row r="44" spans="1:5" ht="15.75" x14ac:dyDescent="0.25">
      <c r="A44" s="1"/>
      <c r="B44" s="43"/>
      <c r="C44" s="43"/>
      <c r="D44" s="43"/>
      <c r="E44" s="44"/>
    </row>
    <row r="45" spans="1:5" ht="15.75" x14ac:dyDescent="0.25">
      <c r="A45" s="1"/>
      <c r="B45" s="43"/>
      <c r="C45" s="43"/>
      <c r="D45" s="43"/>
      <c r="E45" s="44"/>
    </row>
    <row r="46" spans="1:5" ht="15.75" x14ac:dyDescent="0.25">
      <c r="A46" s="1"/>
      <c r="B46" s="43"/>
      <c r="C46" s="43"/>
      <c r="D46" s="43"/>
      <c r="E46" s="44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2017-02-02T10:58:52Z</dcterms:modified>
</cp:coreProperties>
</file>