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1 кв." sheetId="1" r:id="rId1"/>
    <sheet name="2 кв." sheetId="2" r:id="rId2"/>
    <sheet name="3 кв." sheetId="3" r:id="rId3"/>
    <sheet name="4 кв." sheetId="4" r:id="rId4"/>
    <sheet name="отчет" sheetId="5" r:id="rId5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кв.'!$A$1:$E$67</definedName>
    <definedName name="_xlnm.Print_Area" localSheetId="2">'3 кв.'!$A$1:$E$65</definedName>
    <definedName name="_xlnm.Print_Area" localSheetId="3">'4 кв.'!$A$1:$E$66</definedName>
    <definedName name="_xlnm.Print_Area" localSheetId="4">отчет!$A$1:$C$46</definedName>
  </definedNames>
  <calcPr calcId="145621"/>
</workbook>
</file>

<file path=xl/calcChain.xml><?xml version="1.0" encoding="utf-8"?>
<calcChain xmlns="http://schemas.openxmlformats.org/spreadsheetml/2006/main">
  <c r="E32" i="5" l="1"/>
  <c r="C13" i="5" s="1"/>
  <c r="C9" i="5"/>
  <c r="C8" i="5"/>
  <c r="C7" i="5"/>
  <c r="C6" i="5"/>
  <c r="C16" i="5"/>
  <c r="C17" i="5"/>
  <c r="C18" i="5"/>
  <c r="C19" i="5"/>
  <c r="C20" i="5"/>
  <c r="C21" i="5"/>
  <c r="C22" i="5"/>
  <c r="C23" i="5"/>
  <c r="C24" i="5"/>
  <c r="C25" i="5"/>
  <c r="C26" i="5"/>
  <c r="C15" i="5"/>
  <c r="C14" i="5"/>
  <c r="E31" i="5"/>
  <c r="C12" i="5"/>
  <c r="C44" i="5"/>
  <c r="C27" i="5" l="1"/>
  <c r="C10" i="5"/>
  <c r="C28" i="5" l="1"/>
  <c r="E45" i="4"/>
  <c r="D27" i="5" s="1"/>
  <c r="E43" i="4"/>
  <c r="E41" i="4"/>
  <c r="E42" i="4"/>
  <c r="E39" i="4"/>
  <c r="E38" i="4"/>
  <c r="E35" i="4"/>
  <c r="E34" i="4"/>
  <c r="E33" i="4"/>
  <c r="E32" i="4"/>
  <c r="E31" i="4"/>
  <c r="E30" i="4"/>
  <c r="E29" i="4"/>
  <c r="E28" i="4"/>
  <c r="F26" i="4"/>
  <c r="B66" i="4" l="1"/>
  <c r="F26" i="3"/>
  <c r="E42" i="3"/>
  <c r="E39" i="3" l="1"/>
  <c r="E38" i="3"/>
  <c r="E35" i="3"/>
  <c r="E34" i="3"/>
  <c r="E33" i="3"/>
  <c r="E32" i="3"/>
  <c r="E31" i="3"/>
  <c r="E30" i="3"/>
  <c r="E29" i="3"/>
  <c r="E28" i="3"/>
  <c r="E44" i="3" s="1"/>
  <c r="C69" i="3" s="1"/>
  <c r="B65" i="3" l="1"/>
  <c r="H40" i="2"/>
  <c r="E45" i="1" l="1"/>
  <c r="E42" i="1"/>
  <c r="E31" i="1" l="1"/>
  <c r="E30" i="1"/>
  <c r="E29" i="1"/>
  <c r="E28" i="1"/>
  <c r="E29" i="2"/>
  <c r="E28" i="2"/>
  <c r="E35" i="2"/>
  <c r="E34" i="2"/>
  <c r="E33" i="2"/>
  <c r="E32" i="2"/>
  <c r="E31" i="2"/>
  <c r="E30" i="2"/>
  <c r="E39" i="2"/>
  <c r="E38" i="2"/>
  <c r="B65" i="2"/>
  <c r="E44" i="2" l="1"/>
  <c r="E42" i="2"/>
  <c r="E43" i="2"/>
  <c r="E46" i="2" s="1"/>
  <c r="B66" i="2" s="1"/>
  <c r="E41" i="2"/>
  <c r="H43" i="2" s="1"/>
  <c r="F26" i="2"/>
  <c r="E41" i="1" l="1"/>
  <c r="E40" i="1"/>
  <c r="F26" i="1" l="1"/>
  <c r="E39" i="1" l="1"/>
  <c r="E38" i="1"/>
  <c r="E34" i="1"/>
  <c r="E33" i="1"/>
  <c r="E32" i="1" l="1"/>
  <c r="E35" i="1" l="1"/>
</calcChain>
</file>

<file path=xl/sharedStrings.xml><?xml version="1.0" encoding="utf-8"?>
<sst xmlns="http://schemas.openxmlformats.org/spreadsheetml/2006/main" count="408" uniqueCount="119">
  <si>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</si>
  <si>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</si>
  <si>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</si>
  <si>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</si>
  <si>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</si>
  <si>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</si>
  <si>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</si>
  <si>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</si>
  <si>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</si>
  <si>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</si>
  <si>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</si>
  <si>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</si>
  <si>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</si>
  <si>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</si>
  <si>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</si>
  <si>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</si>
  <si>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</si>
  <si>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</si>
  <si>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</si>
  <si>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</si>
  <si>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</si>
  <si>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</si>
  <si>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</si>
  <si>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</si>
  <si>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</si>
  <si>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</si>
  <si>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</si>
  <si>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</si>
  <si>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</si>
  <si>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</si>
  <si>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</si>
  <si>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</si>
  <si>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</si>
  <si>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</si>
  <si>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</si>
  <si>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</si>
  <si>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</si>
  <si>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</si>
  <si>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</si>
  <si>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</si>
  <si>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</si>
  <si>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</si>
  <si>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</si>
  <si>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</si>
  <si>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Мира, д. 42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</si>
  <si>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Моисеенковой Валентины Геогриевны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</si>
  <si>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 от 18.09.2015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</si>
  <si>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№56  от   01.09.2015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</si>
  <si>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Мира</t>
    </r>
  </si>
  <si>
    <t>Установка стекла в подвале (кв.32)</t>
  </si>
  <si>
    <t>Демонтаж, монтаж входных дверей в подъезд, установка доводчика (кв.17)</t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</si>
  <si>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</si>
  <si>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</si>
  <si>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Моисеенковой В.Г.</t>
    </r>
  </si>
  <si>
    <t>ч/час</t>
  </si>
  <si>
    <t>январь</t>
  </si>
  <si>
    <t>март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</si>
  <si>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</si>
  <si>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</si>
  <si>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Прочистка вент.каналов (кв.43)</t>
  </si>
  <si>
    <t>апрель</t>
  </si>
  <si>
    <t>июнь</t>
  </si>
  <si>
    <t xml:space="preserve">определена приложением № 9 к договору </t>
  </si>
  <si>
    <t>определена приложением № 9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</si>
  <si>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</si>
  <si>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</si>
  <si>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</si>
  <si>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</si>
  <si>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2 квартал</t>
  </si>
  <si>
    <t>Изготовление, утепление, окраска, установка мет. Дверей</t>
  </si>
  <si>
    <t xml:space="preserve">  </t>
  </si>
  <si>
    <t>в т.ч. Оплачено+не жилые</t>
  </si>
  <si>
    <t>Обслуживание наружных газопроводов дома</t>
  </si>
  <si>
    <t>Покраска бордюров</t>
  </si>
  <si>
    <t>Регулировка доводчика</t>
  </si>
  <si>
    <t>Штукатурка, покраска откосов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</si>
  <si>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сто восемьдесят две тысячи тридцать один (прописью) рубль 32 копейки.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</si>
  <si>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</si>
  <si>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</si>
  <si>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сто девяносто две тысячи сто пятьдесят девять ( прописью) рублей 02 копейки.</t>
    </r>
  </si>
  <si>
    <t>Перенос запорной арматуры по системе отопления из кладовки (кв.32)</t>
  </si>
  <si>
    <t>август</t>
  </si>
  <si>
    <t>сентябрь</t>
  </si>
  <si>
    <t xml:space="preserve">Изготовление, установка скамейки по калькуляции </t>
  </si>
  <si>
    <t>в т.ч. Оплачено</t>
  </si>
  <si>
    <t xml:space="preserve">не жилые помещения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</si>
  <si>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 сто восемьдесят четыре  тысячи четыреста шестьдесят восемь рублей 22 копейки</t>
    </r>
  </si>
  <si>
    <t>"31" 12  2016 г.</t>
  </si>
  <si>
    <t>4 квартал</t>
  </si>
  <si>
    <t>заделка продухов на чердаке сеткой, уборка мусора</t>
  </si>
  <si>
    <t>Установка табличек на подъезды (кв.32)</t>
  </si>
  <si>
    <t>октябрь</t>
  </si>
  <si>
    <t>ноябрь</t>
  </si>
  <si>
    <t>декабрь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</si>
  <si>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</si>
  <si>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</si>
  <si>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</si>
  <si>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</si>
  <si>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</si>
  <si>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</si>
  <si>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</si>
  <si>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</si>
  <si>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</si>
  <si>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</si>
  <si>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</si>
  <si>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</si>
  <si>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</si>
  <si>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</si>
  <si>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</si>
  <si>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утепление, окраска дверей</t>
  </si>
  <si>
    <t>Изготовление, установка мет. дверей</t>
  </si>
  <si>
    <t>покраска бордюров</t>
  </si>
  <si>
    <t>регулировка доводчика</t>
  </si>
  <si>
    <t>штукатурка, покраска откосов</t>
  </si>
  <si>
    <t>Скамейка по калькуляции 3700 руб.</t>
  </si>
  <si>
    <t>Работы по смете</t>
  </si>
  <si>
    <t>по ж.д. ул. Мира, 42</t>
  </si>
  <si>
    <t>Остаток средств на 31.12.2016</t>
  </si>
  <si>
    <t xml:space="preserve">           2. Всего за период с "01" 12 2016 г. по "31" 12 2016 г. выполнено работ (оказано услуг) на общую сумму  сто восемьдесят шесть тысяч четыреста девяносто пять рублей 85 копеек.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</si>
</sst>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4" fillId="0" borderId="5" xfId="0" applyFont="1" applyBorder="1"/>
    <xf numFmtId="0" fontId="12" fillId="0" borderId="6" xfId="0" applyFont="1" applyBorder="1" applyAlignment="1"/>
    <xf numFmtId="0" fontId="12" fillId="0" borderId="4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0" borderId="0" xfId="0" applyNumberFormat="1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0" xfId="0" applyFont="1" applyAlignment="1"/>
    <xf numFmtId="4" fontId="15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2" fillId="0" borderId="8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7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7" zoomScaleNormal="100" zoomScaleSheetLayoutView="100" workbookViewId="0">
      <selection activeCell="E42" sqref="E40:E4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71" t="s">
        <v>12</v>
      </c>
      <c r="B1" s="71"/>
      <c r="C1" s="71"/>
      <c r="D1" s="71"/>
      <c r="E1" s="71"/>
    </row>
    <row r="2" spans="1:5" ht="32.25" customHeight="1" x14ac:dyDescent="0.3">
      <c r="A2" s="69" t="s">
        <v>13</v>
      </c>
      <c r="B2" s="70"/>
      <c r="C2" s="70"/>
      <c r="D2" s="70"/>
      <c r="E2" s="70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3"/>
      <c r="C4" s="13"/>
      <c r="D4" s="74" t="s">
        <v>15</v>
      </c>
      <c r="E4" s="74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2" t="s">
        <v>44</v>
      </c>
      <c r="B7" s="72"/>
      <c r="C7" s="72"/>
      <c r="D7" s="72"/>
      <c r="E7" s="72"/>
    </row>
    <row r="8" spans="1:5" x14ac:dyDescent="0.25">
      <c r="A8" s="73" t="s">
        <v>1</v>
      </c>
      <c r="B8" s="73"/>
      <c r="C8" s="73"/>
      <c r="D8" s="73"/>
      <c r="E8" s="73"/>
    </row>
    <row r="9" spans="1:5" ht="7.5" customHeight="1" x14ac:dyDescent="0.25">
      <c r="A9" s="67"/>
      <c r="B9" s="67"/>
      <c r="C9" s="67"/>
      <c r="D9" s="67"/>
      <c r="E9" s="67"/>
    </row>
    <row r="10" spans="1:5" x14ac:dyDescent="0.25">
      <c r="A10" s="68" t="s">
        <v>45</v>
      </c>
      <c r="B10" s="68"/>
      <c r="C10" s="68"/>
      <c r="D10" s="68"/>
      <c r="E10" s="68"/>
    </row>
    <row r="11" spans="1:5" ht="22.5" customHeight="1" x14ac:dyDescent="0.25">
      <c r="A11" s="75" t="s">
        <v>16</v>
      </c>
      <c r="B11" s="76"/>
      <c r="C11" s="76"/>
      <c r="D11" s="76"/>
      <c r="E11" s="76"/>
    </row>
    <row r="12" spans="1:5" ht="9" customHeight="1" x14ac:dyDescent="0.25">
      <c r="A12" s="67"/>
      <c r="B12" s="67"/>
      <c r="C12" s="67"/>
      <c r="D12" s="67"/>
      <c r="E12" s="67"/>
    </row>
    <row r="13" spans="1:5" ht="30.75" customHeight="1" x14ac:dyDescent="0.25">
      <c r="A13" s="68" t="s">
        <v>46</v>
      </c>
      <c r="B13" s="68"/>
      <c r="C13" s="68"/>
      <c r="D13" s="68"/>
      <c r="E13" s="68"/>
    </row>
    <row r="14" spans="1:5" x14ac:dyDescent="0.25">
      <c r="A14" s="73" t="s">
        <v>17</v>
      </c>
      <c r="B14" s="67"/>
      <c r="C14" s="67"/>
      <c r="D14" s="67"/>
      <c r="E14" s="67"/>
    </row>
    <row r="15" spans="1:5" x14ac:dyDescent="0.25">
      <c r="A15" s="67"/>
      <c r="B15" s="67"/>
      <c r="C15" s="67"/>
      <c r="D15" s="67"/>
      <c r="E15" s="67"/>
    </row>
    <row r="16" spans="1:5" x14ac:dyDescent="0.25">
      <c r="A16" s="68" t="s">
        <v>39</v>
      </c>
      <c r="B16" s="68"/>
      <c r="C16" s="68"/>
      <c r="D16" s="68"/>
      <c r="E16" s="68"/>
    </row>
    <row r="17" spans="1:7" ht="11.25" customHeight="1" x14ac:dyDescent="0.25">
      <c r="A17" s="73" t="s">
        <v>2</v>
      </c>
      <c r="B17" s="67"/>
      <c r="C17" s="67"/>
      <c r="D17" s="67"/>
      <c r="E17" s="67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8" t="s">
        <v>40</v>
      </c>
      <c r="B19" s="68"/>
      <c r="C19" s="68"/>
      <c r="D19" s="68"/>
      <c r="E19" s="68"/>
    </row>
    <row r="20" spans="1:7" ht="10.5" customHeight="1" x14ac:dyDescent="0.25">
      <c r="A20" s="73" t="s">
        <v>18</v>
      </c>
      <c r="B20" s="67"/>
      <c r="C20" s="67"/>
      <c r="D20" s="67"/>
      <c r="E20" s="67"/>
    </row>
    <row r="21" spans="1:7" x14ac:dyDescent="0.25">
      <c r="A21" s="67"/>
      <c r="B21" s="67"/>
      <c r="C21" s="67"/>
      <c r="D21" s="67"/>
      <c r="E21" s="67"/>
    </row>
    <row r="22" spans="1:7" ht="30.75" customHeight="1" x14ac:dyDescent="0.25">
      <c r="A22" s="68" t="s">
        <v>19</v>
      </c>
      <c r="B22" s="68"/>
      <c r="C22" s="68"/>
      <c r="D22" s="68"/>
      <c r="E22" s="68"/>
    </row>
    <row r="23" spans="1:7" x14ac:dyDescent="0.25">
      <c r="A23" s="67"/>
      <c r="B23" s="67"/>
      <c r="C23" s="67"/>
      <c r="D23" s="67"/>
      <c r="E23" s="67"/>
    </row>
    <row r="24" spans="1:7" ht="63.75" customHeight="1" x14ac:dyDescent="0.25">
      <c r="A24" s="68" t="s">
        <v>47</v>
      </c>
      <c r="B24" s="68"/>
      <c r="C24" s="68"/>
      <c r="D24" s="68"/>
      <c r="E24" s="68"/>
    </row>
    <row r="25" spans="1:7" ht="33.75" customHeight="1" x14ac:dyDescent="0.25">
      <c r="A25" s="77" t="s">
        <v>48</v>
      </c>
      <c r="B25" s="77"/>
      <c r="C25" s="77"/>
      <c r="D25" s="77"/>
      <c r="E25" s="77"/>
    </row>
    <row r="26" spans="1:7" x14ac:dyDescent="0.25">
      <c r="A26" s="77"/>
      <c r="B26" s="77"/>
      <c r="C26" s="77"/>
      <c r="D26" s="77"/>
      <c r="E26" s="77"/>
      <c r="F26" s="2">
        <f>503+3794</f>
        <v>4297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25008.54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29004.75</v>
      </c>
    </row>
    <row r="30" spans="1:7" ht="52.8" x14ac:dyDescent="0.25">
      <c r="A30" s="10" t="s">
        <v>30</v>
      </c>
      <c r="B30" s="12" t="s">
        <v>29</v>
      </c>
      <c r="C30" s="3" t="s">
        <v>5</v>
      </c>
      <c r="D30" s="3">
        <v>2.0099999999999998</v>
      </c>
      <c r="E30" s="11">
        <f>D30*F26*G26</f>
        <v>25910.909999999996</v>
      </c>
    </row>
    <row r="31" spans="1:7" ht="52.8" x14ac:dyDescent="0.25">
      <c r="A31" s="10" t="s">
        <v>31</v>
      </c>
      <c r="B31" s="12" t="s">
        <v>29</v>
      </c>
      <c r="C31" s="3" t="s">
        <v>5</v>
      </c>
      <c r="D31" s="3">
        <v>1.5</v>
      </c>
      <c r="E31" s="11">
        <f>D31*F26*G26</f>
        <v>19336.5</v>
      </c>
    </row>
    <row r="32" spans="1:7" x14ac:dyDescent="0.25">
      <c r="A32" s="10" t="s">
        <v>32</v>
      </c>
      <c r="B32" s="14" t="s">
        <v>33</v>
      </c>
      <c r="C32" s="3" t="s">
        <v>5</v>
      </c>
      <c r="D32" s="3">
        <v>1.22</v>
      </c>
      <c r="E32" s="11">
        <f>D32*F26*G26</f>
        <v>15727.02</v>
      </c>
    </row>
    <row r="33" spans="1:6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>D33*F26*G26</f>
        <v>1933.6499999999999</v>
      </c>
    </row>
    <row r="34" spans="1:6" ht="55.2" x14ac:dyDescent="0.25">
      <c r="A34" s="10" t="s">
        <v>27</v>
      </c>
      <c r="B34" s="12" t="s">
        <v>29</v>
      </c>
      <c r="C34" s="3" t="s">
        <v>5</v>
      </c>
      <c r="D34" s="3">
        <v>0.38</v>
      </c>
      <c r="E34" s="11">
        <f>D34*F26*G26</f>
        <v>4898.58</v>
      </c>
    </row>
    <row r="35" spans="1:6" ht="52.8" x14ac:dyDescent="0.25">
      <c r="A35" s="10" t="s">
        <v>72</v>
      </c>
      <c r="B35" s="12" t="s">
        <v>29</v>
      </c>
      <c r="C35" s="3" t="s">
        <v>5</v>
      </c>
      <c r="D35" s="3">
        <v>0.1</v>
      </c>
      <c r="E35" s="11">
        <f>D35*F26*G26</f>
        <v>1289.1000000000001</v>
      </c>
    </row>
    <row r="36" spans="1:6" ht="55.2" x14ac:dyDescent="0.25">
      <c r="A36" s="10" t="s">
        <v>42</v>
      </c>
      <c r="B36" s="12" t="s">
        <v>35</v>
      </c>
      <c r="C36" s="3" t="s">
        <v>5</v>
      </c>
      <c r="D36" s="3">
        <v>0.22</v>
      </c>
      <c r="E36" s="11">
        <v>4080</v>
      </c>
    </row>
    <row r="37" spans="1:6" ht="39.6" x14ac:dyDescent="0.25">
      <c r="A37" s="10" t="s">
        <v>36</v>
      </c>
      <c r="B37" s="12" t="s">
        <v>37</v>
      </c>
      <c r="C37" s="3" t="s">
        <v>5</v>
      </c>
      <c r="D37" s="3">
        <v>0.28000000000000003</v>
      </c>
      <c r="E37" s="11">
        <v>0</v>
      </c>
    </row>
    <row r="38" spans="1:6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D38*F26*G26</f>
        <v>8121.33</v>
      </c>
    </row>
    <row r="39" spans="1:6" ht="14.4" thickBot="1" x14ac:dyDescent="0.3">
      <c r="A39" s="23" t="s">
        <v>38</v>
      </c>
      <c r="B39" s="24" t="s">
        <v>41</v>
      </c>
      <c r="C39" s="25" t="s">
        <v>5</v>
      </c>
      <c r="D39" s="25">
        <v>3.3</v>
      </c>
      <c r="E39" s="26">
        <f>D39*F26*G26</f>
        <v>42540.299999999996</v>
      </c>
    </row>
    <row r="40" spans="1:6" ht="27.6" x14ac:dyDescent="0.25">
      <c r="A40" s="20" t="s">
        <v>49</v>
      </c>
      <c r="B40" s="12" t="s">
        <v>55</v>
      </c>
      <c r="C40" s="3" t="s">
        <v>54</v>
      </c>
      <c r="D40" s="31">
        <v>2</v>
      </c>
      <c r="E40" s="11">
        <f>D40*F40</f>
        <v>236.84</v>
      </c>
      <c r="F40" s="2">
        <v>118.42</v>
      </c>
    </row>
    <row r="41" spans="1:6" ht="41.4" x14ac:dyDescent="0.25">
      <c r="A41" s="20" t="s">
        <v>50</v>
      </c>
      <c r="B41" s="12" t="s">
        <v>56</v>
      </c>
      <c r="C41" s="3" t="s">
        <v>54</v>
      </c>
      <c r="D41" s="31">
        <v>16</v>
      </c>
      <c r="E41" s="11">
        <f>D41*F40</f>
        <v>1894.72</v>
      </c>
    </row>
    <row r="42" spans="1:6" ht="28.2" thickBot="1" x14ac:dyDescent="0.3">
      <c r="A42" s="30" t="s">
        <v>69</v>
      </c>
      <c r="B42" s="24" t="s">
        <v>56</v>
      </c>
      <c r="C42" s="25" t="s">
        <v>54</v>
      </c>
      <c r="D42" s="32">
        <v>33</v>
      </c>
      <c r="E42" s="26">
        <f>D42*F40</f>
        <v>3907.86</v>
      </c>
    </row>
    <row r="43" spans="1:6" x14ac:dyDescent="0.25">
      <c r="A43" s="27" t="s">
        <v>51</v>
      </c>
      <c r="B43" s="28"/>
      <c r="C43" s="21"/>
      <c r="D43" s="29"/>
      <c r="E43" s="22">
        <v>8268.92</v>
      </c>
    </row>
    <row r="44" spans="1:6" x14ac:dyDescent="0.25">
      <c r="A44" s="10"/>
      <c r="B44" s="12"/>
      <c r="C44" s="3"/>
      <c r="D44" s="3"/>
      <c r="E44" s="11"/>
    </row>
    <row r="45" spans="1:6" s="19" customFormat="1" x14ac:dyDescent="0.25">
      <c r="A45" s="15" t="s">
        <v>43</v>
      </c>
      <c r="B45" s="16"/>
      <c r="C45" s="17"/>
      <c r="D45" s="17"/>
      <c r="E45" s="18">
        <f>SUM(E28:E44)</f>
        <v>192159.02</v>
      </c>
    </row>
    <row r="47" spans="1:6" ht="42.75" customHeight="1" x14ac:dyDescent="0.25">
      <c r="A47" s="68" t="s">
        <v>79</v>
      </c>
      <c r="B47" s="68"/>
      <c r="C47" s="68"/>
      <c r="D47" s="68"/>
      <c r="E47" s="68"/>
    </row>
    <row r="48" spans="1:6" ht="30" customHeight="1" x14ac:dyDescent="0.25">
      <c r="A48" s="68" t="s">
        <v>23</v>
      </c>
      <c r="B48" s="68"/>
      <c r="C48" s="68"/>
      <c r="D48" s="68"/>
      <c r="E48" s="68"/>
    </row>
    <row r="49" spans="1:5" x14ac:dyDescent="0.25">
      <c r="A49" s="68" t="s">
        <v>22</v>
      </c>
      <c r="B49" s="68"/>
      <c r="C49" s="68"/>
      <c r="D49" s="68"/>
      <c r="E49" s="68"/>
    </row>
    <row r="50" spans="1:5" ht="31.5" customHeight="1" x14ac:dyDescent="0.25">
      <c r="A50" s="68" t="s">
        <v>57</v>
      </c>
      <c r="B50" s="68"/>
      <c r="C50" s="68"/>
      <c r="D50" s="68"/>
      <c r="E50" s="68"/>
    </row>
    <row r="51" spans="1:5" x14ac:dyDescent="0.25">
      <c r="A51" s="68" t="s">
        <v>20</v>
      </c>
      <c r="B51" s="68"/>
      <c r="C51" s="68"/>
      <c r="D51" s="68"/>
      <c r="E51" s="68"/>
    </row>
    <row r="52" spans="1:5" x14ac:dyDescent="0.25">
      <c r="A52" s="79" t="s">
        <v>6</v>
      </c>
      <c r="B52" s="79"/>
      <c r="C52" s="79"/>
      <c r="D52" s="79"/>
      <c r="E52" s="79"/>
    </row>
    <row r="53" spans="1:5" x14ac:dyDescent="0.25">
      <c r="A53" s="68" t="s">
        <v>20</v>
      </c>
      <c r="B53" s="68"/>
      <c r="C53" s="68"/>
      <c r="D53" s="68"/>
      <c r="E53" s="68"/>
    </row>
    <row r="54" spans="1:5" ht="15" customHeight="1" x14ac:dyDescent="0.25">
      <c r="A54" s="80" t="s">
        <v>52</v>
      </c>
      <c r="B54" s="80"/>
      <c r="C54" s="80"/>
      <c r="D54" s="80"/>
      <c r="E54" s="8"/>
    </row>
    <row r="55" spans="1:5" ht="11.25" customHeight="1" x14ac:dyDescent="0.25">
      <c r="B55" s="78" t="s">
        <v>21</v>
      </c>
      <c r="C55" s="78"/>
      <c r="D55" s="78"/>
      <c r="E55" s="9" t="s">
        <v>7</v>
      </c>
    </row>
    <row r="56" spans="1:5" x14ac:dyDescent="0.25">
      <c r="A56" s="6"/>
      <c r="B56" s="6"/>
      <c r="C56" s="6"/>
      <c r="D56" s="6"/>
      <c r="E56" s="6"/>
    </row>
    <row r="57" spans="1:5" ht="15" customHeight="1" x14ac:dyDescent="0.25">
      <c r="A57" s="81" t="s">
        <v>53</v>
      </c>
      <c r="B57" s="81"/>
      <c r="C57" s="81"/>
      <c r="D57" s="81"/>
      <c r="E57" s="8"/>
    </row>
    <row r="58" spans="1:5" ht="11.25" customHeight="1" x14ac:dyDescent="0.25">
      <c r="B58" s="78" t="s">
        <v>21</v>
      </c>
      <c r="C58" s="78"/>
      <c r="D58" s="78"/>
      <c r="E58" s="9" t="s">
        <v>7</v>
      </c>
    </row>
  </sheetData>
  <mergeCells count="34">
    <mergeCell ref="B55:D55"/>
    <mergeCell ref="B58:D58"/>
    <mergeCell ref="A49:E49"/>
    <mergeCell ref="A50:E50"/>
    <mergeCell ref="A51:E51"/>
    <mergeCell ref="A52:E52"/>
    <mergeCell ref="A53:E53"/>
    <mergeCell ref="A54:D54"/>
    <mergeCell ref="A57:D57"/>
    <mergeCell ref="A24:E24"/>
    <mergeCell ref="A25:E25"/>
    <mergeCell ref="A26:E26"/>
    <mergeCell ref="A47:E47"/>
    <mergeCell ref="A48:E48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topLeftCell="A46" zoomScaleNormal="100" zoomScaleSheetLayoutView="100" workbookViewId="0">
      <selection activeCell="B65" sqref="B6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8" style="2" customWidth="1"/>
    <col min="9" max="16384" width="9.109375" style="2"/>
  </cols>
  <sheetData>
    <row r="1" spans="1:5" ht="15.6" x14ac:dyDescent="0.25">
      <c r="A1" s="71" t="s">
        <v>12</v>
      </c>
      <c r="B1" s="71"/>
      <c r="C1" s="71"/>
      <c r="D1" s="71"/>
      <c r="E1" s="71"/>
    </row>
    <row r="2" spans="1:5" ht="30" customHeight="1" x14ac:dyDescent="0.3">
      <c r="A2" s="69" t="s">
        <v>13</v>
      </c>
      <c r="B2" s="70"/>
      <c r="C2" s="70"/>
      <c r="D2" s="70"/>
      <c r="E2" s="70"/>
    </row>
    <row r="3" spans="1:5" x14ac:dyDescent="0.25">
      <c r="A3" s="33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74" t="s">
        <v>58</v>
      </c>
      <c r="E4" s="74"/>
    </row>
    <row r="5" spans="1:5" x14ac:dyDescent="0.25">
      <c r="A5" s="33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2" t="s">
        <v>44</v>
      </c>
      <c r="B7" s="72"/>
      <c r="C7" s="72"/>
      <c r="D7" s="72"/>
      <c r="E7" s="72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67"/>
      <c r="B9" s="67"/>
      <c r="C9" s="67"/>
      <c r="D9" s="67"/>
      <c r="E9" s="67"/>
    </row>
    <row r="10" spans="1:5" x14ac:dyDescent="0.25">
      <c r="A10" s="68" t="s">
        <v>45</v>
      </c>
      <c r="B10" s="68"/>
      <c r="C10" s="68"/>
      <c r="D10" s="68"/>
      <c r="E10" s="68"/>
    </row>
    <row r="11" spans="1:5" ht="29.25" customHeight="1" x14ac:dyDescent="0.25">
      <c r="A11" s="75" t="s">
        <v>16</v>
      </c>
      <c r="B11" s="76"/>
      <c r="C11" s="76"/>
      <c r="D11" s="76"/>
      <c r="E11" s="76"/>
    </row>
    <row r="12" spans="1:5" x14ac:dyDescent="0.25">
      <c r="A12" s="67"/>
      <c r="B12" s="67"/>
      <c r="C12" s="67"/>
      <c r="D12" s="67"/>
      <c r="E12" s="67"/>
    </row>
    <row r="13" spans="1:5" ht="30" customHeight="1" x14ac:dyDescent="0.25">
      <c r="A13" s="68" t="s">
        <v>46</v>
      </c>
      <c r="B13" s="68"/>
      <c r="C13" s="68"/>
      <c r="D13" s="68"/>
      <c r="E13" s="68"/>
    </row>
    <row r="14" spans="1:5" x14ac:dyDescent="0.25">
      <c r="A14" s="73" t="s">
        <v>17</v>
      </c>
      <c r="B14" s="67"/>
      <c r="C14" s="67"/>
      <c r="D14" s="67"/>
      <c r="E14" s="67"/>
    </row>
    <row r="15" spans="1:5" x14ac:dyDescent="0.25">
      <c r="A15" s="67"/>
      <c r="B15" s="67"/>
      <c r="C15" s="67"/>
      <c r="D15" s="67"/>
      <c r="E15" s="67"/>
    </row>
    <row r="16" spans="1:5" x14ac:dyDescent="0.25">
      <c r="A16" s="68" t="s">
        <v>39</v>
      </c>
      <c r="B16" s="68"/>
      <c r="C16" s="68"/>
      <c r="D16" s="68"/>
      <c r="E16" s="68"/>
    </row>
    <row r="17" spans="1:8" ht="11.25" customHeight="1" x14ac:dyDescent="0.25">
      <c r="A17" s="73" t="s">
        <v>2</v>
      </c>
      <c r="B17" s="67"/>
      <c r="C17" s="67"/>
      <c r="D17" s="67"/>
      <c r="E17" s="67"/>
    </row>
    <row r="18" spans="1:8" ht="11.25" customHeight="1" x14ac:dyDescent="0.25">
      <c r="A18" s="34"/>
      <c r="B18" s="33"/>
      <c r="C18" s="33"/>
      <c r="D18" s="33"/>
      <c r="E18" s="33"/>
    </row>
    <row r="19" spans="1:8" x14ac:dyDescent="0.25">
      <c r="A19" s="68" t="s">
        <v>40</v>
      </c>
      <c r="B19" s="68"/>
      <c r="C19" s="68"/>
      <c r="D19" s="68"/>
      <c r="E19" s="68"/>
    </row>
    <row r="20" spans="1:8" ht="10.5" customHeight="1" x14ac:dyDescent="0.25">
      <c r="A20" s="73" t="s">
        <v>18</v>
      </c>
      <c r="B20" s="67"/>
      <c r="C20" s="67"/>
      <c r="D20" s="67"/>
      <c r="E20" s="67"/>
    </row>
    <row r="21" spans="1:8" x14ac:dyDescent="0.25">
      <c r="A21" s="67"/>
      <c r="B21" s="67"/>
      <c r="C21" s="67"/>
      <c r="D21" s="67"/>
      <c r="E21" s="67"/>
    </row>
    <row r="22" spans="1:8" ht="30.75" customHeight="1" x14ac:dyDescent="0.25">
      <c r="A22" s="68" t="s">
        <v>19</v>
      </c>
      <c r="B22" s="68"/>
      <c r="C22" s="68"/>
      <c r="D22" s="68"/>
      <c r="E22" s="68"/>
    </row>
    <row r="23" spans="1:8" x14ac:dyDescent="0.25">
      <c r="A23" s="67"/>
      <c r="B23" s="67"/>
      <c r="C23" s="67"/>
      <c r="D23" s="67"/>
      <c r="E23" s="67"/>
    </row>
    <row r="24" spans="1:8" ht="63.75" customHeight="1" x14ac:dyDescent="0.25">
      <c r="A24" s="68" t="s">
        <v>47</v>
      </c>
      <c r="B24" s="68"/>
      <c r="C24" s="68"/>
      <c r="D24" s="68"/>
      <c r="E24" s="68"/>
    </row>
    <row r="25" spans="1:8" ht="33.75" customHeight="1" x14ac:dyDescent="0.25">
      <c r="A25" s="77" t="s">
        <v>48</v>
      </c>
      <c r="B25" s="77"/>
      <c r="C25" s="77"/>
      <c r="D25" s="77"/>
      <c r="E25" s="77"/>
    </row>
    <row r="26" spans="1:8" x14ac:dyDescent="0.25">
      <c r="A26" s="77"/>
      <c r="B26" s="77"/>
      <c r="C26" s="77"/>
      <c r="D26" s="77"/>
      <c r="E26" s="77"/>
      <c r="F26" s="2">
        <f>503+3794</f>
        <v>4297</v>
      </c>
      <c r="G26" s="2">
        <v>3</v>
      </c>
    </row>
    <row r="27" spans="1:8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9.6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 t="shared" ref="E28:E35" si="0">D28*4297*3</f>
        <v>25008.54</v>
      </c>
      <c r="H28" s="40"/>
    </row>
    <row r="29" spans="1:8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 t="shared" si="0"/>
        <v>29004.75</v>
      </c>
      <c r="H29" s="40"/>
    </row>
    <row r="30" spans="1:8" ht="39.6" x14ac:dyDescent="0.25">
      <c r="A30" s="10" t="s">
        <v>30</v>
      </c>
      <c r="B30" s="12" t="s">
        <v>62</v>
      </c>
      <c r="C30" s="3" t="s">
        <v>5</v>
      </c>
      <c r="D30" s="3">
        <v>2.0099999999999998</v>
      </c>
      <c r="E30" s="11">
        <f t="shared" si="0"/>
        <v>25910.909999999996</v>
      </c>
      <c r="H30" s="40"/>
    </row>
    <row r="31" spans="1:8" ht="39.6" x14ac:dyDescent="0.25">
      <c r="A31" s="10" t="s">
        <v>31</v>
      </c>
      <c r="B31" s="12" t="s">
        <v>62</v>
      </c>
      <c r="C31" s="3" t="s">
        <v>5</v>
      </c>
      <c r="D31" s="3">
        <v>1.5</v>
      </c>
      <c r="E31" s="11">
        <f t="shared" si="0"/>
        <v>19336.5</v>
      </c>
      <c r="H31" s="40"/>
    </row>
    <row r="32" spans="1:8" x14ac:dyDescent="0.25">
      <c r="A32" s="10" t="s">
        <v>32</v>
      </c>
      <c r="B32" s="14" t="s">
        <v>33</v>
      </c>
      <c r="C32" s="3" t="s">
        <v>5</v>
      </c>
      <c r="D32" s="3">
        <v>1.22</v>
      </c>
      <c r="E32" s="11">
        <f t="shared" si="0"/>
        <v>15727.02</v>
      </c>
      <c r="H32" s="40"/>
    </row>
    <row r="33" spans="1:9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 t="shared" si="0"/>
        <v>1933.6499999999999</v>
      </c>
      <c r="H33" s="40"/>
    </row>
    <row r="34" spans="1:9" ht="55.2" x14ac:dyDescent="0.25">
      <c r="A34" s="10" t="s">
        <v>27</v>
      </c>
      <c r="B34" s="12" t="s">
        <v>63</v>
      </c>
      <c r="C34" s="3" t="s">
        <v>5</v>
      </c>
      <c r="D34" s="3">
        <v>0.38</v>
      </c>
      <c r="E34" s="11">
        <f t="shared" si="0"/>
        <v>4898.58</v>
      </c>
      <c r="H34" s="40"/>
    </row>
    <row r="35" spans="1:9" ht="39.6" x14ac:dyDescent="0.25">
      <c r="A35" s="10" t="s">
        <v>72</v>
      </c>
      <c r="B35" s="12" t="s">
        <v>62</v>
      </c>
      <c r="C35" s="3" t="s">
        <v>5</v>
      </c>
      <c r="D35" s="3">
        <v>0.1</v>
      </c>
      <c r="E35" s="11">
        <f t="shared" si="0"/>
        <v>1289.1000000000001</v>
      </c>
      <c r="H35" s="40"/>
    </row>
    <row r="36" spans="1:9" ht="55.2" x14ac:dyDescent="0.25">
      <c r="A36" s="10" t="s">
        <v>42</v>
      </c>
      <c r="B36" s="12" t="s">
        <v>35</v>
      </c>
      <c r="C36" s="3" t="s">
        <v>5</v>
      </c>
      <c r="D36" s="3">
        <v>0.22</v>
      </c>
      <c r="E36" s="11">
        <v>0</v>
      </c>
      <c r="H36" s="40"/>
    </row>
    <row r="37" spans="1:9" ht="39.6" x14ac:dyDescent="0.25">
      <c r="A37" s="10" t="s">
        <v>36</v>
      </c>
      <c r="B37" s="12" t="s">
        <v>37</v>
      </c>
      <c r="C37" s="3" t="s">
        <v>5</v>
      </c>
      <c r="D37" s="3">
        <v>0.28000000000000003</v>
      </c>
      <c r="E37" s="11">
        <v>0</v>
      </c>
      <c r="H37" s="40"/>
    </row>
    <row r="38" spans="1:9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D38*4297*3</f>
        <v>8121.33</v>
      </c>
      <c r="H38" s="40"/>
    </row>
    <row r="39" spans="1:9" ht="14.4" thickBot="1" x14ac:dyDescent="0.3">
      <c r="A39" s="23" t="s">
        <v>38</v>
      </c>
      <c r="B39" s="24" t="s">
        <v>41</v>
      </c>
      <c r="C39" s="25" t="s">
        <v>5</v>
      </c>
      <c r="D39" s="25">
        <v>3.3</v>
      </c>
      <c r="E39" s="26">
        <f>D39*4297*3</f>
        <v>42540.299999999996</v>
      </c>
      <c r="H39" s="40"/>
    </row>
    <row r="40" spans="1:9" ht="14.4" thickBot="1" x14ac:dyDescent="0.3">
      <c r="A40" s="23" t="s">
        <v>51</v>
      </c>
      <c r="B40" s="24" t="s">
        <v>68</v>
      </c>
      <c r="C40" s="25"/>
      <c r="D40" s="25"/>
      <c r="E40" s="26">
        <v>2559.14</v>
      </c>
      <c r="H40" s="40">
        <f>E40+'1 кв.'!E43</f>
        <v>10828.06</v>
      </c>
    </row>
    <row r="41" spans="1:9" x14ac:dyDescent="0.25">
      <c r="A41" s="20" t="s">
        <v>73</v>
      </c>
      <c r="B41" s="12" t="s">
        <v>60</v>
      </c>
      <c r="C41" s="3" t="s">
        <v>54</v>
      </c>
      <c r="D41" s="31">
        <v>16</v>
      </c>
      <c r="E41" s="11">
        <f>D41*126.7</f>
        <v>2027.2</v>
      </c>
    </row>
    <row r="42" spans="1:9" x14ac:dyDescent="0.25">
      <c r="A42" s="20" t="s">
        <v>74</v>
      </c>
      <c r="B42" s="12" t="s">
        <v>60</v>
      </c>
      <c r="C42" s="3" t="s">
        <v>54</v>
      </c>
      <c r="D42" s="31">
        <v>1</v>
      </c>
      <c r="E42" s="11">
        <f t="shared" ref="E42:E43" si="1">D42*126.7</f>
        <v>126.7</v>
      </c>
    </row>
    <row r="43" spans="1:9" x14ac:dyDescent="0.25">
      <c r="A43" s="20" t="s">
        <v>75</v>
      </c>
      <c r="B43" s="12" t="s">
        <v>60</v>
      </c>
      <c r="C43" s="3" t="s">
        <v>54</v>
      </c>
      <c r="D43" s="31">
        <v>16</v>
      </c>
      <c r="E43" s="11">
        <f t="shared" si="1"/>
        <v>2027.2</v>
      </c>
      <c r="H43" s="40">
        <f>E41+E42+E43+E44+'1 кв.'!E40+'1 кв.'!E41+'1 кв.'!E42</f>
        <v>11740.92</v>
      </c>
    </row>
    <row r="44" spans="1:9" x14ac:dyDescent="0.25">
      <c r="A44" s="20" t="s">
        <v>59</v>
      </c>
      <c r="B44" s="12" t="s">
        <v>61</v>
      </c>
      <c r="C44" s="3" t="s">
        <v>54</v>
      </c>
      <c r="D44" s="31">
        <v>12</v>
      </c>
      <c r="E44" s="11">
        <f>D44*126.7</f>
        <v>1520.4</v>
      </c>
    </row>
    <row r="45" spans="1:9" x14ac:dyDescent="0.25">
      <c r="A45" s="10"/>
      <c r="B45" s="12"/>
      <c r="C45" s="3"/>
      <c r="D45" s="3"/>
      <c r="E45" s="11"/>
    </row>
    <row r="46" spans="1:9" s="19" customFormat="1" x14ac:dyDescent="0.25">
      <c r="A46" s="15" t="s">
        <v>43</v>
      </c>
      <c r="B46" s="16"/>
      <c r="C46" s="17"/>
      <c r="D46" s="17"/>
      <c r="E46" s="18">
        <f>SUM(E28:E45)</f>
        <v>182031.32000000004</v>
      </c>
    </row>
    <row r="48" spans="1:9" ht="30" customHeight="1" x14ac:dyDescent="0.25">
      <c r="A48" s="68" t="s">
        <v>76</v>
      </c>
      <c r="B48" s="68"/>
      <c r="C48" s="68"/>
      <c r="D48" s="68"/>
      <c r="E48" s="68"/>
      <c r="I48" s="2" t="s">
        <v>70</v>
      </c>
    </row>
    <row r="49" spans="1:8" ht="32.25" customHeight="1" x14ac:dyDescent="0.25">
      <c r="A49" s="68" t="s">
        <v>23</v>
      </c>
      <c r="B49" s="68"/>
      <c r="C49" s="68"/>
      <c r="D49" s="68"/>
      <c r="E49" s="68"/>
    </row>
    <row r="50" spans="1:8" x14ac:dyDescent="0.25">
      <c r="A50" s="68" t="s">
        <v>22</v>
      </c>
      <c r="B50" s="68"/>
      <c r="C50" s="68"/>
      <c r="D50" s="68"/>
      <c r="E50" s="68"/>
      <c r="F50" s="19"/>
      <c r="G50" s="19"/>
      <c r="H50" s="35"/>
    </row>
    <row r="51" spans="1:8" x14ac:dyDescent="0.25">
      <c r="A51" s="68" t="s">
        <v>57</v>
      </c>
      <c r="B51" s="68"/>
      <c r="C51" s="68"/>
      <c r="D51" s="68"/>
      <c r="E51" s="68"/>
    </row>
    <row r="52" spans="1:8" x14ac:dyDescent="0.25">
      <c r="A52" s="68" t="s">
        <v>20</v>
      </c>
      <c r="B52" s="68"/>
      <c r="C52" s="68"/>
      <c r="D52" s="68"/>
      <c r="E52" s="68"/>
    </row>
    <row r="53" spans="1:8" x14ac:dyDescent="0.25">
      <c r="A53" s="79" t="s">
        <v>6</v>
      </c>
      <c r="B53" s="79"/>
      <c r="C53" s="79"/>
      <c r="D53" s="79"/>
      <c r="E53" s="79"/>
    </row>
    <row r="54" spans="1:8" x14ac:dyDescent="0.25">
      <c r="A54" s="68" t="s">
        <v>20</v>
      </c>
      <c r="B54" s="68"/>
      <c r="C54" s="68"/>
      <c r="D54" s="68"/>
      <c r="E54" s="68"/>
    </row>
    <row r="55" spans="1:8" x14ac:dyDescent="0.25">
      <c r="A55" s="80" t="s">
        <v>52</v>
      </c>
      <c r="B55" s="80"/>
      <c r="C55" s="80"/>
      <c r="D55" s="80"/>
      <c r="E55" s="8"/>
    </row>
    <row r="56" spans="1:8" x14ac:dyDescent="0.25">
      <c r="B56" s="78" t="s">
        <v>21</v>
      </c>
      <c r="C56" s="78"/>
      <c r="D56" s="78"/>
      <c r="E56" s="9" t="s">
        <v>7</v>
      </c>
    </row>
    <row r="57" spans="1:8" x14ac:dyDescent="0.25">
      <c r="A57" s="34"/>
      <c r="B57" s="34"/>
      <c r="C57" s="34"/>
      <c r="D57" s="34"/>
      <c r="E57" s="34"/>
    </row>
    <row r="58" spans="1:8" x14ac:dyDescent="0.25">
      <c r="A58" s="81" t="s">
        <v>53</v>
      </c>
      <c r="B58" s="81"/>
      <c r="C58" s="81"/>
      <c r="D58" s="81"/>
      <c r="E58" s="8"/>
    </row>
    <row r="59" spans="1:8" x14ac:dyDescent="0.25">
      <c r="B59" s="78" t="s">
        <v>21</v>
      </c>
      <c r="C59" s="78"/>
      <c r="D59" s="78"/>
      <c r="E59" s="9" t="s">
        <v>7</v>
      </c>
    </row>
    <row r="62" spans="1:8" x14ac:dyDescent="0.25">
      <c r="A62" s="19" t="s">
        <v>64</v>
      </c>
    </row>
    <row r="63" spans="1:8" x14ac:dyDescent="0.25">
      <c r="A63" s="2" t="s">
        <v>65</v>
      </c>
      <c r="B63" s="36">
        <v>-69166.41</v>
      </c>
    </row>
    <row r="64" spans="1:8" ht="15.6" x14ac:dyDescent="0.3">
      <c r="A64" s="37" t="s">
        <v>66</v>
      </c>
      <c r="B64" s="38">
        <v>347691.72</v>
      </c>
    </row>
    <row r="65" spans="1:2" x14ac:dyDescent="0.25">
      <c r="A65" s="2" t="s">
        <v>71</v>
      </c>
      <c r="B65" s="38">
        <f>344255.41+40851.6</f>
        <v>385107.00999999995</v>
      </c>
    </row>
    <row r="66" spans="1:2" x14ac:dyDescent="0.25">
      <c r="A66" s="39" t="s">
        <v>67</v>
      </c>
      <c r="B66" s="36">
        <f>B63+B65-('1 кв.'!E45+'2 кв.'!E46)</f>
        <v>-58249.740000000049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8:E4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5:D55"/>
    <mergeCell ref="B56:D56"/>
    <mergeCell ref="A58:D58"/>
    <mergeCell ref="B59:D59"/>
    <mergeCell ref="A49:E49"/>
    <mergeCell ref="A50:E50"/>
    <mergeCell ref="A51:E51"/>
    <mergeCell ref="A52:E52"/>
    <mergeCell ref="A53:E53"/>
    <mergeCell ref="A54:E5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BreakPreview" topLeftCell="A49" zoomScaleNormal="100" zoomScaleSheetLayoutView="100" workbookViewId="0">
      <selection activeCell="E42" sqref="E4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8" style="2" customWidth="1"/>
    <col min="9" max="16384" width="9.109375" style="2"/>
  </cols>
  <sheetData>
    <row r="1" spans="1:5" ht="15.6" x14ac:dyDescent="0.25">
      <c r="A1" s="71" t="s">
        <v>12</v>
      </c>
      <c r="B1" s="71"/>
      <c r="C1" s="71"/>
      <c r="D1" s="71"/>
      <c r="E1" s="71"/>
    </row>
    <row r="2" spans="1:5" ht="30.75" customHeight="1" x14ac:dyDescent="0.3">
      <c r="A2" s="69" t="s">
        <v>13</v>
      </c>
      <c r="B2" s="70"/>
      <c r="C2" s="70"/>
      <c r="D2" s="70"/>
      <c r="E2" s="70"/>
    </row>
    <row r="3" spans="1:5" x14ac:dyDescent="0.25">
      <c r="A3" s="41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74" t="s">
        <v>77</v>
      </c>
      <c r="E4" s="74"/>
    </row>
    <row r="5" spans="1:5" x14ac:dyDescent="0.25">
      <c r="A5" s="41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2" t="s">
        <v>44</v>
      </c>
      <c r="B7" s="72"/>
      <c r="C7" s="72"/>
      <c r="D7" s="72"/>
      <c r="E7" s="72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67"/>
      <c r="B9" s="67"/>
      <c r="C9" s="67"/>
      <c r="D9" s="67"/>
      <c r="E9" s="67"/>
    </row>
    <row r="10" spans="1:5" x14ac:dyDescent="0.25">
      <c r="A10" s="68" t="s">
        <v>45</v>
      </c>
      <c r="B10" s="68"/>
      <c r="C10" s="68"/>
      <c r="D10" s="68"/>
      <c r="E10" s="68"/>
    </row>
    <row r="11" spans="1:5" ht="29.25" customHeight="1" x14ac:dyDescent="0.25">
      <c r="A11" s="75" t="s">
        <v>16</v>
      </c>
      <c r="B11" s="76"/>
      <c r="C11" s="76"/>
      <c r="D11" s="76"/>
      <c r="E11" s="76"/>
    </row>
    <row r="12" spans="1:5" x14ac:dyDescent="0.25">
      <c r="A12" s="67"/>
      <c r="B12" s="67"/>
      <c r="C12" s="67"/>
      <c r="D12" s="67"/>
      <c r="E12" s="67"/>
    </row>
    <row r="13" spans="1:5" ht="27" customHeight="1" x14ac:dyDescent="0.25">
      <c r="A13" s="68" t="s">
        <v>46</v>
      </c>
      <c r="B13" s="68"/>
      <c r="C13" s="68"/>
      <c r="D13" s="68"/>
      <c r="E13" s="68"/>
    </row>
    <row r="14" spans="1:5" x14ac:dyDescent="0.25">
      <c r="A14" s="73" t="s">
        <v>17</v>
      </c>
      <c r="B14" s="67"/>
      <c r="C14" s="67"/>
      <c r="D14" s="67"/>
      <c r="E14" s="67"/>
    </row>
    <row r="15" spans="1:5" x14ac:dyDescent="0.25">
      <c r="A15" s="67"/>
      <c r="B15" s="67"/>
      <c r="C15" s="67"/>
      <c r="D15" s="67"/>
      <c r="E15" s="67"/>
    </row>
    <row r="16" spans="1:5" x14ac:dyDescent="0.25">
      <c r="A16" s="68" t="s">
        <v>39</v>
      </c>
      <c r="B16" s="68"/>
      <c r="C16" s="68"/>
      <c r="D16" s="68"/>
      <c r="E16" s="68"/>
    </row>
    <row r="17" spans="1:8" x14ac:dyDescent="0.25">
      <c r="A17" s="73" t="s">
        <v>2</v>
      </c>
      <c r="B17" s="67"/>
      <c r="C17" s="67"/>
      <c r="D17" s="67"/>
      <c r="E17" s="67"/>
    </row>
    <row r="18" spans="1:8" x14ac:dyDescent="0.25">
      <c r="A18" s="42"/>
      <c r="B18" s="41"/>
      <c r="C18" s="41"/>
      <c r="D18" s="41"/>
      <c r="E18" s="41"/>
    </row>
    <row r="19" spans="1:8" x14ac:dyDescent="0.25">
      <c r="A19" s="68" t="s">
        <v>40</v>
      </c>
      <c r="B19" s="68"/>
      <c r="C19" s="68"/>
      <c r="D19" s="68"/>
      <c r="E19" s="68"/>
    </row>
    <row r="20" spans="1:8" x14ac:dyDescent="0.25">
      <c r="A20" s="73" t="s">
        <v>18</v>
      </c>
      <c r="B20" s="67"/>
      <c r="C20" s="67"/>
      <c r="D20" s="67"/>
      <c r="E20" s="67"/>
    </row>
    <row r="21" spans="1:8" x14ac:dyDescent="0.25">
      <c r="A21" s="67"/>
      <c r="B21" s="67"/>
      <c r="C21" s="67"/>
      <c r="D21" s="67"/>
      <c r="E21" s="67"/>
    </row>
    <row r="22" spans="1:8" ht="30.75" customHeight="1" x14ac:dyDescent="0.25">
      <c r="A22" s="68" t="s">
        <v>19</v>
      </c>
      <c r="B22" s="68"/>
      <c r="C22" s="68"/>
      <c r="D22" s="68"/>
      <c r="E22" s="68"/>
    </row>
    <row r="23" spans="1:8" x14ac:dyDescent="0.25">
      <c r="A23" s="67"/>
      <c r="B23" s="67"/>
      <c r="C23" s="67"/>
      <c r="D23" s="67"/>
      <c r="E23" s="67"/>
    </row>
    <row r="24" spans="1:8" ht="60" customHeight="1" x14ac:dyDescent="0.25">
      <c r="A24" s="68" t="s">
        <v>47</v>
      </c>
      <c r="B24" s="68"/>
      <c r="C24" s="68"/>
      <c r="D24" s="68"/>
      <c r="E24" s="68"/>
    </row>
    <row r="25" spans="1:8" ht="30" customHeight="1" x14ac:dyDescent="0.25">
      <c r="A25" s="77" t="s">
        <v>48</v>
      </c>
      <c r="B25" s="77"/>
      <c r="C25" s="77"/>
      <c r="D25" s="77"/>
      <c r="E25" s="77"/>
    </row>
    <row r="26" spans="1:8" x14ac:dyDescent="0.25">
      <c r="A26" s="77"/>
      <c r="B26" s="77"/>
      <c r="C26" s="77"/>
      <c r="D26" s="77"/>
      <c r="E26" s="77"/>
      <c r="F26" s="2">
        <f>597.4+3800.1</f>
        <v>4397.5</v>
      </c>
      <c r="G26" s="2">
        <v>3</v>
      </c>
    </row>
    <row r="27" spans="1:8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9.6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 t="shared" ref="E28:E35" si="0">D28*4297*3</f>
        <v>25008.54</v>
      </c>
      <c r="H28" s="40"/>
    </row>
    <row r="29" spans="1:8" ht="52.8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 t="shared" si="0"/>
        <v>30164.94</v>
      </c>
      <c r="H29" s="40"/>
    </row>
    <row r="30" spans="1:8" ht="39.6" x14ac:dyDescent="0.25">
      <c r="A30" s="10" t="s">
        <v>30</v>
      </c>
      <c r="B30" s="12" t="s">
        <v>62</v>
      </c>
      <c r="C30" s="3" t="s">
        <v>5</v>
      </c>
      <c r="D30" s="3">
        <v>2.0099999999999998</v>
      </c>
      <c r="E30" s="11">
        <f t="shared" si="0"/>
        <v>25910.909999999996</v>
      </c>
      <c r="H30" s="40"/>
    </row>
    <row r="31" spans="1:8" ht="39.6" x14ac:dyDescent="0.25">
      <c r="A31" s="10" t="s">
        <v>31</v>
      </c>
      <c r="B31" s="12" t="s">
        <v>62</v>
      </c>
      <c r="C31" s="3" t="s">
        <v>5</v>
      </c>
      <c r="D31" s="3">
        <v>1.5</v>
      </c>
      <c r="E31" s="11">
        <f t="shared" si="0"/>
        <v>19336.5</v>
      </c>
      <c r="H31" s="40"/>
    </row>
    <row r="32" spans="1:8" x14ac:dyDescent="0.25">
      <c r="A32" s="10" t="s">
        <v>32</v>
      </c>
      <c r="B32" s="14" t="s">
        <v>33</v>
      </c>
      <c r="C32" s="3" t="s">
        <v>5</v>
      </c>
      <c r="D32" s="3">
        <v>1.22</v>
      </c>
      <c r="E32" s="11">
        <f t="shared" si="0"/>
        <v>15727.02</v>
      </c>
      <c r="H32" s="40"/>
    </row>
    <row r="33" spans="1:9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 t="shared" si="0"/>
        <v>1933.6499999999999</v>
      </c>
      <c r="H33" s="40"/>
    </row>
    <row r="34" spans="1:9" ht="55.2" x14ac:dyDescent="0.25">
      <c r="A34" s="10" t="s">
        <v>27</v>
      </c>
      <c r="B34" s="12" t="s">
        <v>63</v>
      </c>
      <c r="C34" s="3" t="s">
        <v>5</v>
      </c>
      <c r="D34" s="3">
        <v>0.38</v>
      </c>
      <c r="E34" s="11">
        <f t="shared" si="0"/>
        <v>4898.58</v>
      </c>
      <c r="H34" s="40"/>
    </row>
    <row r="35" spans="1:9" ht="39.6" x14ac:dyDescent="0.25">
      <c r="A35" s="10" t="s">
        <v>72</v>
      </c>
      <c r="B35" s="12" t="s">
        <v>62</v>
      </c>
      <c r="C35" s="3" t="s">
        <v>5</v>
      </c>
      <c r="D35" s="3">
        <v>0.1</v>
      </c>
      <c r="E35" s="11">
        <f t="shared" si="0"/>
        <v>1289.1000000000001</v>
      </c>
      <c r="H35" s="40"/>
    </row>
    <row r="36" spans="1:9" ht="55.2" x14ac:dyDescent="0.25">
      <c r="A36" s="10" t="s">
        <v>42</v>
      </c>
      <c r="B36" s="12" t="s">
        <v>35</v>
      </c>
      <c r="C36" s="3" t="s">
        <v>5</v>
      </c>
      <c r="D36" s="3">
        <v>0.22</v>
      </c>
      <c r="E36" s="11">
        <v>0</v>
      </c>
      <c r="H36" s="40"/>
    </row>
    <row r="37" spans="1:9" ht="39.6" x14ac:dyDescent="0.25">
      <c r="A37" s="10" t="s">
        <v>36</v>
      </c>
      <c r="B37" s="12" t="s">
        <v>37</v>
      </c>
      <c r="C37" s="3" t="s">
        <v>5</v>
      </c>
      <c r="D37" s="3">
        <v>0.28000000000000003</v>
      </c>
      <c r="E37" s="11">
        <v>0</v>
      </c>
      <c r="H37" s="40"/>
    </row>
    <row r="38" spans="1:9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D38*4297*3</f>
        <v>8121.33</v>
      </c>
      <c r="H38" s="40"/>
    </row>
    <row r="39" spans="1:9" ht="14.4" thickBot="1" x14ac:dyDescent="0.3">
      <c r="A39" s="23" t="s">
        <v>38</v>
      </c>
      <c r="B39" s="24" t="s">
        <v>41</v>
      </c>
      <c r="C39" s="25" t="s">
        <v>5</v>
      </c>
      <c r="D39" s="25">
        <v>3.3</v>
      </c>
      <c r="E39" s="26">
        <f>D39*4297*3</f>
        <v>42540.299999999996</v>
      </c>
      <c r="H39" s="40"/>
    </row>
    <row r="40" spans="1:9" ht="14.4" thickBot="1" x14ac:dyDescent="0.3">
      <c r="A40" s="23" t="s">
        <v>51</v>
      </c>
      <c r="B40" s="24" t="s">
        <v>78</v>
      </c>
      <c r="C40" s="25"/>
      <c r="D40" s="25"/>
      <c r="E40" s="26">
        <v>4190.25</v>
      </c>
      <c r="H40" s="40"/>
    </row>
    <row r="41" spans="1:9" ht="27.6" x14ac:dyDescent="0.25">
      <c r="A41" s="20" t="s">
        <v>83</v>
      </c>
      <c r="B41" s="12" t="s">
        <v>81</v>
      </c>
      <c r="C41" s="3"/>
      <c r="D41" s="31"/>
      <c r="E41" s="11">
        <v>3700</v>
      </c>
    </row>
    <row r="42" spans="1:9" ht="41.4" x14ac:dyDescent="0.25">
      <c r="A42" s="43" t="s">
        <v>80</v>
      </c>
      <c r="B42" s="12" t="s">
        <v>82</v>
      </c>
      <c r="C42" s="3" t="s">
        <v>54</v>
      </c>
      <c r="D42" s="31">
        <v>12</v>
      </c>
      <c r="E42" s="11">
        <f>D42*126.7</f>
        <v>1520.4</v>
      </c>
      <c r="H42" s="40"/>
    </row>
    <row r="43" spans="1:9" x14ac:dyDescent="0.25">
      <c r="A43" s="10"/>
      <c r="B43" s="12"/>
      <c r="C43" s="3"/>
      <c r="D43" s="3"/>
      <c r="E43" s="11"/>
    </row>
    <row r="44" spans="1:9" s="19" customFormat="1" x14ac:dyDescent="0.25">
      <c r="A44" s="15" t="s">
        <v>43</v>
      </c>
      <c r="B44" s="16"/>
      <c r="C44" s="17"/>
      <c r="D44" s="17"/>
      <c r="E44" s="18">
        <f>SUM(E28:E43)</f>
        <v>184341.51999999996</v>
      </c>
    </row>
    <row r="46" spans="1:9" ht="30" customHeight="1" x14ac:dyDescent="0.25">
      <c r="A46" s="68" t="s">
        <v>86</v>
      </c>
      <c r="B46" s="68"/>
      <c r="C46" s="68"/>
      <c r="D46" s="68"/>
      <c r="E46" s="68"/>
      <c r="I46" s="2" t="s">
        <v>70</v>
      </c>
    </row>
    <row r="47" spans="1:9" ht="30" customHeight="1" x14ac:dyDescent="0.25">
      <c r="A47" s="68" t="s">
        <v>23</v>
      </c>
      <c r="B47" s="68"/>
      <c r="C47" s="68"/>
      <c r="D47" s="68"/>
      <c r="E47" s="68"/>
    </row>
    <row r="48" spans="1:9" x14ac:dyDescent="0.25">
      <c r="A48" s="68" t="s">
        <v>22</v>
      </c>
      <c r="B48" s="68"/>
      <c r="C48" s="68"/>
      <c r="D48" s="68"/>
      <c r="E48" s="68"/>
      <c r="F48" s="19"/>
      <c r="G48" s="19"/>
      <c r="H48" s="35"/>
    </row>
    <row r="49" spans="1:5" ht="30" customHeight="1" x14ac:dyDescent="0.25">
      <c r="A49" s="68" t="s">
        <v>57</v>
      </c>
      <c r="B49" s="68"/>
      <c r="C49" s="68"/>
      <c r="D49" s="68"/>
      <c r="E49" s="68"/>
    </row>
    <row r="50" spans="1:5" x14ac:dyDescent="0.25">
      <c r="A50" s="68" t="s">
        <v>20</v>
      </c>
      <c r="B50" s="68"/>
      <c r="C50" s="68"/>
      <c r="D50" s="68"/>
      <c r="E50" s="68"/>
    </row>
    <row r="51" spans="1:5" x14ac:dyDescent="0.25">
      <c r="A51" s="79" t="s">
        <v>6</v>
      </c>
      <c r="B51" s="79"/>
      <c r="C51" s="79"/>
      <c r="D51" s="79"/>
      <c r="E51" s="79"/>
    </row>
    <row r="52" spans="1:5" x14ac:dyDescent="0.25">
      <c r="A52" s="68" t="s">
        <v>20</v>
      </c>
      <c r="B52" s="68"/>
      <c r="C52" s="68"/>
      <c r="D52" s="68"/>
      <c r="E52" s="68"/>
    </row>
    <row r="53" spans="1:5" x14ac:dyDescent="0.25">
      <c r="A53" s="80" t="s">
        <v>52</v>
      </c>
      <c r="B53" s="80"/>
      <c r="C53" s="80"/>
      <c r="D53" s="80"/>
      <c r="E53" s="8"/>
    </row>
    <row r="54" spans="1:5" x14ac:dyDescent="0.25">
      <c r="B54" s="78" t="s">
        <v>21</v>
      </c>
      <c r="C54" s="78"/>
      <c r="D54" s="78"/>
      <c r="E54" s="9" t="s">
        <v>7</v>
      </c>
    </row>
    <row r="55" spans="1:5" x14ac:dyDescent="0.25">
      <c r="A55" s="42"/>
      <c r="B55" s="42"/>
      <c r="C55" s="42"/>
      <c r="D55" s="42"/>
      <c r="E55" s="42"/>
    </row>
    <row r="56" spans="1:5" x14ac:dyDescent="0.25">
      <c r="A56" s="81" t="s">
        <v>53</v>
      </c>
      <c r="B56" s="81"/>
      <c r="C56" s="81"/>
      <c r="D56" s="81"/>
      <c r="E56" s="8"/>
    </row>
    <row r="57" spans="1:5" x14ac:dyDescent="0.25">
      <c r="B57" s="78" t="s">
        <v>21</v>
      </c>
      <c r="C57" s="78"/>
      <c r="D57" s="78"/>
      <c r="E57" s="9" t="s">
        <v>7</v>
      </c>
    </row>
    <row r="60" spans="1:5" x14ac:dyDescent="0.25">
      <c r="A60" s="19" t="s">
        <v>64</v>
      </c>
    </row>
    <row r="61" spans="1:5" x14ac:dyDescent="0.25">
      <c r="A61" s="2" t="s">
        <v>65</v>
      </c>
      <c r="B61" s="36">
        <v>-70113.77</v>
      </c>
    </row>
    <row r="62" spans="1:5" ht="15.6" x14ac:dyDescent="0.3">
      <c r="A62" s="37" t="s">
        <v>66</v>
      </c>
      <c r="B62" s="38">
        <v>535758.64</v>
      </c>
    </row>
    <row r="63" spans="1:5" x14ac:dyDescent="0.25">
      <c r="A63" s="2" t="s">
        <v>84</v>
      </c>
      <c r="B63" s="38">
        <v>524252</v>
      </c>
    </row>
    <row r="64" spans="1:5" x14ac:dyDescent="0.25">
      <c r="A64" s="2" t="s">
        <v>85</v>
      </c>
      <c r="B64" s="38">
        <v>62761.9</v>
      </c>
    </row>
    <row r="65" spans="1:3" x14ac:dyDescent="0.25">
      <c r="A65" s="39" t="s">
        <v>67</v>
      </c>
      <c r="B65" s="36">
        <f>B61+B63+B64-('1 кв.'!E45+'2 кв.'!E46+E44)</f>
        <v>-41631.729999999981</v>
      </c>
    </row>
    <row r="69" spans="1:3" x14ac:dyDescent="0.25">
      <c r="C69" s="40">
        <f>B61+B63+B64-('1 кв.'!E45+'2 кв.'!E46+'3 кв.'!E44)</f>
        <v>-41631.729999999981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6:E4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3:D53"/>
    <mergeCell ref="B54:D54"/>
    <mergeCell ref="A56:D56"/>
    <mergeCell ref="B57:D57"/>
    <mergeCell ref="A47:E47"/>
    <mergeCell ref="A48:E48"/>
    <mergeCell ref="A49:E49"/>
    <mergeCell ref="A50:E50"/>
    <mergeCell ref="A51:E51"/>
    <mergeCell ref="A52:E5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BreakPreview" zoomScaleNormal="100" zoomScaleSheetLayoutView="100" workbookViewId="0">
      <selection activeCell="B66" sqref="B6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8" style="2" customWidth="1"/>
    <col min="9" max="16384" width="9.109375" style="2"/>
  </cols>
  <sheetData>
    <row r="1" spans="1:5" ht="15.6" x14ac:dyDescent="0.25">
      <c r="A1" s="71" t="s">
        <v>12</v>
      </c>
      <c r="B1" s="71"/>
      <c r="C1" s="71"/>
      <c r="D1" s="71"/>
      <c r="E1" s="71"/>
    </row>
    <row r="2" spans="1:5" ht="30.75" customHeight="1" x14ac:dyDescent="0.3">
      <c r="A2" s="69" t="s">
        <v>13</v>
      </c>
      <c r="B2" s="70"/>
      <c r="C2" s="70"/>
      <c r="D2" s="70"/>
      <c r="E2" s="70"/>
    </row>
    <row r="3" spans="1:5" x14ac:dyDescent="0.25">
      <c r="A3" s="44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74" t="s">
        <v>87</v>
      </c>
      <c r="E4" s="74"/>
    </row>
    <row r="5" spans="1:5" x14ac:dyDescent="0.25">
      <c r="A5" s="44"/>
      <c r="B5" s="4"/>
      <c r="C5" s="4"/>
      <c r="D5" s="4"/>
      <c r="E5" s="4"/>
    </row>
    <row r="6" spans="1:5" x14ac:dyDescent="0.25">
      <c r="A6" s="68" t="s">
        <v>0</v>
      </c>
      <c r="B6" s="68"/>
      <c r="C6" s="68"/>
      <c r="D6" s="68"/>
      <c r="E6" s="68"/>
    </row>
    <row r="7" spans="1:5" x14ac:dyDescent="0.25">
      <c r="A7" s="72" t="s">
        <v>44</v>
      </c>
      <c r="B7" s="72"/>
      <c r="C7" s="72"/>
      <c r="D7" s="72"/>
      <c r="E7" s="72"/>
    </row>
    <row r="8" spans="1:5" x14ac:dyDescent="0.25">
      <c r="A8" s="73" t="s">
        <v>1</v>
      </c>
      <c r="B8" s="73"/>
      <c r="C8" s="73"/>
      <c r="D8" s="73"/>
      <c r="E8" s="73"/>
    </row>
    <row r="9" spans="1:5" x14ac:dyDescent="0.25">
      <c r="A9" s="67"/>
      <c r="B9" s="67"/>
      <c r="C9" s="67"/>
      <c r="D9" s="67"/>
      <c r="E9" s="67"/>
    </row>
    <row r="10" spans="1:5" x14ac:dyDescent="0.25">
      <c r="A10" s="68" t="s">
        <v>45</v>
      </c>
      <c r="B10" s="68"/>
      <c r="C10" s="68"/>
      <c r="D10" s="68"/>
      <c r="E10" s="68"/>
    </row>
    <row r="11" spans="1:5" ht="23.4" customHeight="1" x14ac:dyDescent="0.25">
      <c r="A11" s="75" t="s">
        <v>16</v>
      </c>
      <c r="B11" s="76"/>
      <c r="C11" s="76"/>
      <c r="D11" s="76"/>
      <c r="E11" s="76"/>
    </row>
    <row r="12" spans="1:5" x14ac:dyDescent="0.25">
      <c r="A12" s="67"/>
      <c r="B12" s="67"/>
      <c r="C12" s="67"/>
      <c r="D12" s="67"/>
      <c r="E12" s="67"/>
    </row>
    <row r="13" spans="1:5" ht="27" customHeight="1" x14ac:dyDescent="0.25">
      <c r="A13" s="68" t="s">
        <v>46</v>
      </c>
      <c r="B13" s="68"/>
      <c r="C13" s="68"/>
      <c r="D13" s="68"/>
      <c r="E13" s="68"/>
    </row>
    <row r="14" spans="1:5" x14ac:dyDescent="0.25">
      <c r="A14" s="73" t="s">
        <v>17</v>
      </c>
      <c r="B14" s="67"/>
      <c r="C14" s="67"/>
      <c r="D14" s="67"/>
      <c r="E14" s="67"/>
    </row>
    <row r="15" spans="1:5" x14ac:dyDescent="0.25">
      <c r="A15" s="67"/>
      <c r="B15" s="67"/>
      <c r="C15" s="67"/>
      <c r="D15" s="67"/>
      <c r="E15" s="67"/>
    </row>
    <row r="16" spans="1:5" x14ac:dyDescent="0.25">
      <c r="A16" s="68" t="s">
        <v>39</v>
      </c>
      <c r="B16" s="68"/>
      <c r="C16" s="68"/>
      <c r="D16" s="68"/>
      <c r="E16" s="68"/>
    </row>
    <row r="17" spans="1:8" x14ac:dyDescent="0.25">
      <c r="A17" s="73" t="s">
        <v>2</v>
      </c>
      <c r="B17" s="67"/>
      <c r="C17" s="67"/>
      <c r="D17" s="67"/>
      <c r="E17" s="67"/>
    </row>
    <row r="18" spans="1:8" x14ac:dyDescent="0.25">
      <c r="A18" s="45"/>
      <c r="B18" s="44"/>
      <c r="C18" s="44"/>
      <c r="D18" s="44"/>
      <c r="E18" s="44"/>
    </row>
    <row r="19" spans="1:8" x14ac:dyDescent="0.25">
      <c r="A19" s="68" t="s">
        <v>40</v>
      </c>
      <c r="B19" s="68"/>
      <c r="C19" s="68"/>
      <c r="D19" s="68"/>
      <c r="E19" s="68"/>
    </row>
    <row r="20" spans="1:8" x14ac:dyDescent="0.25">
      <c r="A20" s="73" t="s">
        <v>18</v>
      </c>
      <c r="B20" s="67"/>
      <c r="C20" s="67"/>
      <c r="D20" s="67"/>
      <c r="E20" s="67"/>
    </row>
    <row r="21" spans="1:8" x14ac:dyDescent="0.25">
      <c r="A21" s="67"/>
      <c r="B21" s="67"/>
      <c r="C21" s="67"/>
      <c r="D21" s="67"/>
      <c r="E21" s="67"/>
    </row>
    <row r="22" spans="1:8" ht="30.75" customHeight="1" x14ac:dyDescent="0.25">
      <c r="A22" s="68" t="s">
        <v>19</v>
      </c>
      <c r="B22" s="68"/>
      <c r="C22" s="68"/>
      <c r="D22" s="68"/>
      <c r="E22" s="68"/>
    </row>
    <row r="23" spans="1:8" x14ac:dyDescent="0.25">
      <c r="A23" s="67"/>
      <c r="B23" s="67"/>
      <c r="C23" s="67"/>
      <c r="D23" s="67"/>
      <c r="E23" s="67"/>
    </row>
    <row r="24" spans="1:8" ht="60" customHeight="1" x14ac:dyDescent="0.25">
      <c r="A24" s="68" t="s">
        <v>47</v>
      </c>
      <c r="B24" s="68"/>
      <c r="C24" s="68"/>
      <c r="D24" s="68"/>
      <c r="E24" s="68"/>
    </row>
    <row r="25" spans="1:8" ht="30" customHeight="1" x14ac:dyDescent="0.25">
      <c r="A25" s="77" t="s">
        <v>48</v>
      </c>
      <c r="B25" s="77"/>
      <c r="C25" s="77"/>
      <c r="D25" s="77"/>
      <c r="E25" s="77"/>
    </row>
    <row r="26" spans="1:8" x14ac:dyDescent="0.25">
      <c r="A26" s="77"/>
      <c r="B26" s="77"/>
      <c r="C26" s="77"/>
      <c r="D26" s="77"/>
      <c r="E26" s="77"/>
      <c r="F26" s="2">
        <f>597.4+3800.1</f>
        <v>4397.5</v>
      </c>
      <c r="G26" s="2">
        <v>3</v>
      </c>
    </row>
    <row r="27" spans="1:8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39.6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 t="shared" ref="E28:E35" si="0">D28*4297*3</f>
        <v>25008.54</v>
      </c>
      <c r="H28" s="40"/>
    </row>
    <row r="29" spans="1:8" ht="52.8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 t="shared" si="0"/>
        <v>30164.94</v>
      </c>
      <c r="H29" s="40"/>
    </row>
    <row r="30" spans="1:8" ht="39.6" x14ac:dyDescent="0.25">
      <c r="A30" s="10" t="s">
        <v>30</v>
      </c>
      <c r="B30" s="12" t="s">
        <v>62</v>
      </c>
      <c r="C30" s="3" t="s">
        <v>5</v>
      </c>
      <c r="D30" s="3">
        <v>2.0099999999999998</v>
      </c>
      <c r="E30" s="11">
        <f t="shared" si="0"/>
        <v>25910.909999999996</v>
      </c>
      <c r="H30" s="40"/>
    </row>
    <row r="31" spans="1:8" ht="39.6" x14ac:dyDescent="0.25">
      <c r="A31" s="10" t="s">
        <v>31</v>
      </c>
      <c r="B31" s="12" t="s">
        <v>62</v>
      </c>
      <c r="C31" s="3" t="s">
        <v>5</v>
      </c>
      <c r="D31" s="3">
        <v>1.5</v>
      </c>
      <c r="E31" s="11">
        <f t="shared" si="0"/>
        <v>19336.5</v>
      </c>
      <c r="H31" s="40"/>
    </row>
    <row r="32" spans="1:8" x14ac:dyDescent="0.25">
      <c r="A32" s="10" t="s">
        <v>32</v>
      </c>
      <c r="B32" s="14" t="s">
        <v>33</v>
      </c>
      <c r="C32" s="3" t="s">
        <v>5</v>
      </c>
      <c r="D32" s="3">
        <v>1.22</v>
      </c>
      <c r="E32" s="11">
        <f t="shared" si="0"/>
        <v>15727.02</v>
      </c>
      <c r="H32" s="40"/>
    </row>
    <row r="33" spans="1:9" x14ac:dyDescent="0.25">
      <c r="A33" s="10" t="s">
        <v>34</v>
      </c>
      <c r="B33" s="14" t="s">
        <v>33</v>
      </c>
      <c r="C33" s="3" t="s">
        <v>5</v>
      </c>
      <c r="D33" s="3">
        <v>0.15</v>
      </c>
      <c r="E33" s="11">
        <f t="shared" si="0"/>
        <v>1933.6499999999999</v>
      </c>
      <c r="H33" s="40"/>
    </row>
    <row r="34" spans="1:9" ht="55.2" x14ac:dyDescent="0.25">
      <c r="A34" s="10" t="s">
        <v>27</v>
      </c>
      <c r="B34" s="12" t="s">
        <v>63</v>
      </c>
      <c r="C34" s="3" t="s">
        <v>5</v>
      </c>
      <c r="D34" s="3">
        <v>0.38</v>
      </c>
      <c r="E34" s="11">
        <f t="shared" si="0"/>
        <v>4898.58</v>
      </c>
      <c r="H34" s="40"/>
    </row>
    <row r="35" spans="1:9" ht="39.6" x14ac:dyDescent="0.25">
      <c r="A35" s="10" t="s">
        <v>72</v>
      </c>
      <c r="B35" s="12" t="s">
        <v>62</v>
      </c>
      <c r="C35" s="3" t="s">
        <v>5</v>
      </c>
      <c r="D35" s="3">
        <v>0.1</v>
      </c>
      <c r="E35" s="11">
        <f t="shared" si="0"/>
        <v>1289.1000000000001</v>
      </c>
      <c r="H35" s="40"/>
    </row>
    <row r="36" spans="1:9" ht="55.2" x14ac:dyDescent="0.25">
      <c r="A36" s="10" t="s">
        <v>42</v>
      </c>
      <c r="B36" s="12" t="s">
        <v>35</v>
      </c>
      <c r="C36" s="3" t="s">
        <v>5</v>
      </c>
      <c r="D36" s="3">
        <v>0.22</v>
      </c>
      <c r="E36" s="11">
        <v>6450</v>
      </c>
      <c r="H36" s="40"/>
    </row>
    <row r="37" spans="1:9" ht="39.6" x14ac:dyDescent="0.25">
      <c r="A37" s="10" t="s">
        <v>36</v>
      </c>
      <c r="B37" s="12" t="s">
        <v>37</v>
      </c>
      <c r="C37" s="3" t="s">
        <v>5</v>
      </c>
      <c r="D37" s="3">
        <v>0.28000000000000003</v>
      </c>
      <c r="E37" s="11">
        <v>0</v>
      </c>
      <c r="H37" s="40"/>
    </row>
    <row r="38" spans="1:9" x14ac:dyDescent="0.25">
      <c r="A38" s="10" t="s">
        <v>28</v>
      </c>
      <c r="B38" s="12" t="s">
        <v>41</v>
      </c>
      <c r="C38" s="3" t="s">
        <v>5</v>
      </c>
      <c r="D38" s="3">
        <v>0.63</v>
      </c>
      <c r="E38" s="11">
        <f>D38*4297*3</f>
        <v>8121.33</v>
      </c>
      <c r="H38" s="40"/>
    </row>
    <row r="39" spans="1:9" ht="14.4" thickBot="1" x14ac:dyDescent="0.3">
      <c r="A39" s="23" t="s">
        <v>38</v>
      </c>
      <c r="B39" s="24" t="s">
        <v>41</v>
      </c>
      <c r="C39" s="25" t="s">
        <v>5</v>
      </c>
      <c r="D39" s="25">
        <v>3.3</v>
      </c>
      <c r="E39" s="26">
        <f>D39*4297*3</f>
        <v>42540.299999999996</v>
      </c>
      <c r="H39" s="40"/>
    </row>
    <row r="40" spans="1:9" ht="14.4" thickBot="1" x14ac:dyDescent="0.3">
      <c r="A40" s="23" t="s">
        <v>51</v>
      </c>
      <c r="B40" s="24" t="s">
        <v>88</v>
      </c>
      <c r="C40" s="25"/>
      <c r="D40" s="25"/>
      <c r="E40" s="26">
        <v>3087.78</v>
      </c>
      <c r="H40" s="40"/>
    </row>
    <row r="41" spans="1:9" ht="27.6" x14ac:dyDescent="0.25">
      <c r="A41" s="20" t="s">
        <v>89</v>
      </c>
      <c r="B41" s="12" t="s">
        <v>91</v>
      </c>
      <c r="C41" s="3" t="s">
        <v>54</v>
      </c>
      <c r="D41" s="31">
        <v>7.5</v>
      </c>
      <c r="E41" s="11">
        <f>D41*126.7</f>
        <v>950.25</v>
      </c>
    </row>
    <row r="42" spans="1:9" ht="27.6" x14ac:dyDescent="0.25">
      <c r="A42" s="10" t="s">
        <v>89</v>
      </c>
      <c r="B42" s="12" t="s">
        <v>92</v>
      </c>
      <c r="C42" s="3" t="s">
        <v>54</v>
      </c>
      <c r="D42" s="31">
        <v>6</v>
      </c>
      <c r="E42" s="11">
        <f>D42*126.7</f>
        <v>760.2</v>
      </c>
      <c r="H42" s="40"/>
    </row>
    <row r="43" spans="1:9" ht="27.6" x14ac:dyDescent="0.25">
      <c r="A43" s="43" t="s">
        <v>90</v>
      </c>
      <c r="B43" s="12" t="s">
        <v>93</v>
      </c>
      <c r="C43" s="3" t="s">
        <v>54</v>
      </c>
      <c r="D43" s="31">
        <v>2.5</v>
      </c>
      <c r="E43" s="11">
        <f>D43*126.7</f>
        <v>316.75</v>
      </c>
      <c r="H43" s="40"/>
    </row>
    <row r="44" spans="1:9" x14ac:dyDescent="0.25">
      <c r="A44" s="10"/>
      <c r="B44" s="12"/>
      <c r="C44" s="3"/>
      <c r="D44" s="3"/>
      <c r="E44" s="11"/>
    </row>
    <row r="45" spans="1:9" s="19" customFormat="1" x14ac:dyDescent="0.25">
      <c r="A45" s="15" t="s">
        <v>43</v>
      </c>
      <c r="B45" s="16"/>
      <c r="C45" s="17"/>
      <c r="D45" s="17"/>
      <c r="E45" s="18">
        <f>SUM(E28:E44)</f>
        <v>186495.84999999998</v>
      </c>
    </row>
    <row r="47" spans="1:9" ht="30" customHeight="1" x14ac:dyDescent="0.25">
      <c r="A47" s="68" t="s">
        <v>118</v>
      </c>
      <c r="B47" s="68"/>
      <c r="C47" s="68"/>
      <c r="D47" s="68"/>
      <c r="E47" s="68"/>
      <c r="I47" s="2" t="s">
        <v>70</v>
      </c>
    </row>
    <row r="48" spans="1:9" ht="30" customHeight="1" x14ac:dyDescent="0.25">
      <c r="A48" s="68" t="s">
        <v>23</v>
      </c>
      <c r="B48" s="68"/>
      <c r="C48" s="68"/>
      <c r="D48" s="68"/>
      <c r="E48" s="68"/>
    </row>
    <row r="49" spans="1:8" x14ac:dyDescent="0.25">
      <c r="A49" s="68" t="s">
        <v>22</v>
      </c>
      <c r="B49" s="68"/>
      <c r="C49" s="68"/>
      <c r="D49" s="68"/>
      <c r="E49" s="68"/>
      <c r="F49" s="19"/>
      <c r="G49" s="19"/>
      <c r="H49" s="35"/>
    </row>
    <row r="50" spans="1:8" ht="30" customHeight="1" x14ac:dyDescent="0.25">
      <c r="A50" s="68" t="s">
        <v>57</v>
      </c>
      <c r="B50" s="68"/>
      <c r="C50" s="68"/>
      <c r="D50" s="68"/>
      <c r="E50" s="68"/>
    </row>
    <row r="51" spans="1:8" x14ac:dyDescent="0.25">
      <c r="A51" s="68" t="s">
        <v>20</v>
      </c>
      <c r="B51" s="68"/>
      <c r="C51" s="68"/>
      <c r="D51" s="68"/>
      <c r="E51" s="68"/>
    </row>
    <row r="52" spans="1:8" x14ac:dyDescent="0.25">
      <c r="A52" s="79" t="s">
        <v>6</v>
      </c>
      <c r="B52" s="79"/>
      <c r="C52" s="79"/>
      <c r="D52" s="79"/>
      <c r="E52" s="79"/>
    </row>
    <row r="53" spans="1:8" x14ac:dyDescent="0.25">
      <c r="A53" s="68" t="s">
        <v>20</v>
      </c>
      <c r="B53" s="68"/>
      <c r="C53" s="68"/>
      <c r="D53" s="68"/>
      <c r="E53" s="68"/>
    </row>
    <row r="54" spans="1:8" x14ac:dyDescent="0.25">
      <c r="A54" s="80" t="s">
        <v>52</v>
      </c>
      <c r="B54" s="80"/>
      <c r="C54" s="80"/>
      <c r="D54" s="80"/>
      <c r="E54" s="8"/>
    </row>
    <row r="55" spans="1:8" x14ac:dyDescent="0.25">
      <c r="B55" s="78" t="s">
        <v>21</v>
      </c>
      <c r="C55" s="78"/>
      <c r="D55" s="78"/>
      <c r="E55" s="9" t="s">
        <v>7</v>
      </c>
    </row>
    <row r="56" spans="1:8" x14ac:dyDescent="0.25">
      <c r="A56" s="45"/>
      <c r="B56" s="45"/>
      <c r="C56" s="45"/>
      <c r="D56" s="45"/>
      <c r="E56" s="45"/>
    </row>
    <row r="57" spans="1:8" x14ac:dyDescent="0.25">
      <c r="A57" s="81" t="s">
        <v>53</v>
      </c>
      <c r="B57" s="81"/>
      <c r="C57" s="81"/>
      <c r="D57" s="81"/>
      <c r="E57" s="8"/>
    </row>
    <row r="58" spans="1:8" x14ac:dyDescent="0.25">
      <c r="B58" s="78" t="s">
        <v>21</v>
      </c>
      <c r="C58" s="78"/>
      <c r="D58" s="78"/>
      <c r="E58" s="9" t="s">
        <v>7</v>
      </c>
    </row>
    <row r="61" spans="1:8" x14ac:dyDescent="0.25">
      <c r="A61" s="19" t="s">
        <v>64</v>
      </c>
    </row>
    <row r="62" spans="1:8" x14ac:dyDescent="0.25">
      <c r="A62" s="2" t="s">
        <v>65</v>
      </c>
      <c r="B62" s="36">
        <v>-70113.77</v>
      </c>
    </row>
    <row r="63" spans="1:8" ht="15.6" x14ac:dyDescent="0.3">
      <c r="A63" s="37" t="s">
        <v>66</v>
      </c>
      <c r="B63" s="38">
        <v>780020.08</v>
      </c>
    </row>
    <row r="64" spans="1:8" x14ac:dyDescent="0.25">
      <c r="A64" s="2" t="s">
        <v>84</v>
      </c>
      <c r="B64" s="38">
        <v>732837.04</v>
      </c>
    </row>
    <row r="65" spans="1:3" x14ac:dyDescent="0.25">
      <c r="A65" s="2" t="s">
        <v>85</v>
      </c>
      <c r="B65" s="38">
        <v>88055.06</v>
      </c>
    </row>
    <row r="66" spans="1:3" x14ac:dyDescent="0.25">
      <c r="A66" s="39" t="s">
        <v>67</v>
      </c>
      <c r="B66" s="36">
        <f>B62+B64+B65-('1 кв.'!E45+'2 кв.'!E46+'3 кв.'!E44+'4 кв.'!E45)</f>
        <v>5750.6200000001118</v>
      </c>
    </row>
    <row r="70" spans="1:3" x14ac:dyDescent="0.25">
      <c r="C70" s="40"/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7:E47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4:D54"/>
    <mergeCell ref="B55:D55"/>
    <mergeCell ref="A57:D57"/>
    <mergeCell ref="B58:D58"/>
    <mergeCell ref="A48:E48"/>
    <mergeCell ref="A49:E49"/>
    <mergeCell ref="A50:E50"/>
    <mergeCell ref="A51:E51"/>
    <mergeCell ref="A52:E52"/>
    <mergeCell ref="A53:E5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topLeftCell="A10" zoomScaleNormal="100" zoomScaleSheetLayoutView="100" workbookViewId="0">
      <selection activeCell="E36" sqref="E36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83" t="s">
        <v>94</v>
      </c>
      <c r="B1" s="83"/>
      <c r="C1" s="83"/>
      <c r="D1" s="46"/>
    </row>
    <row r="2" spans="1:5" ht="15.6" x14ac:dyDescent="0.3">
      <c r="A2" s="84" t="s">
        <v>95</v>
      </c>
      <c r="B2" s="84"/>
      <c r="C2" s="84"/>
      <c r="D2" s="37"/>
    </row>
    <row r="3" spans="1:5" ht="15.6" x14ac:dyDescent="0.3">
      <c r="A3" s="84" t="s">
        <v>96</v>
      </c>
      <c r="B3" s="84"/>
      <c r="C3" s="84"/>
      <c r="D3" s="37"/>
    </row>
    <row r="4" spans="1:5" ht="15.6" x14ac:dyDescent="0.3">
      <c r="A4" s="83" t="s">
        <v>116</v>
      </c>
      <c r="B4" s="83"/>
      <c r="C4" s="83"/>
      <c r="D4" s="46"/>
    </row>
    <row r="5" spans="1:5" ht="15.6" x14ac:dyDescent="0.3">
      <c r="A5" s="85"/>
      <c r="B5" s="85"/>
      <c r="C5" s="85"/>
      <c r="D5" s="1"/>
    </row>
    <row r="6" spans="1:5" ht="15.6" x14ac:dyDescent="0.3">
      <c r="A6" s="37"/>
      <c r="B6" s="2" t="s">
        <v>65</v>
      </c>
      <c r="C6" s="36">
        <f>'4 кв.'!B62</f>
        <v>-70113.77</v>
      </c>
      <c r="D6" s="47"/>
    </row>
    <row r="7" spans="1:5" ht="15.6" x14ac:dyDescent="0.3">
      <c r="A7" s="48" t="s">
        <v>97</v>
      </c>
      <c r="B7" s="37" t="s">
        <v>66</v>
      </c>
      <c r="C7" s="38">
        <f>'4 кв.'!B63</f>
        <v>780020.08</v>
      </c>
      <c r="D7" s="49"/>
    </row>
    <row r="8" spans="1:5" ht="15.6" x14ac:dyDescent="0.3">
      <c r="A8" s="13"/>
      <c r="B8" s="2" t="s">
        <v>84</v>
      </c>
      <c r="C8" s="38">
        <f>'4 кв.'!B64</f>
        <v>732837.04</v>
      </c>
      <c r="D8" s="49"/>
    </row>
    <row r="9" spans="1:5" ht="15.6" x14ac:dyDescent="0.3">
      <c r="A9" s="13"/>
      <c r="B9" s="2" t="s">
        <v>85</v>
      </c>
      <c r="C9" s="38">
        <f>'4 кв.'!B65</f>
        <v>88055.06</v>
      </c>
      <c r="D9" s="49"/>
    </row>
    <row r="10" spans="1:5" ht="15.6" x14ac:dyDescent="0.3">
      <c r="A10" s="13"/>
      <c r="B10" s="37" t="s">
        <v>98</v>
      </c>
      <c r="C10" s="50">
        <f>SUM(C8:C9)</f>
        <v>820892.10000000009</v>
      </c>
      <c r="D10" s="47"/>
    </row>
    <row r="11" spans="1:5" ht="15.6" x14ac:dyDescent="0.3">
      <c r="A11" s="1"/>
      <c r="B11" s="82"/>
      <c r="C11" s="82"/>
      <c r="D11" s="49"/>
    </row>
    <row r="12" spans="1:5" ht="15.6" x14ac:dyDescent="0.3">
      <c r="A12" s="51" t="s">
        <v>99</v>
      </c>
      <c r="B12" s="52" t="s">
        <v>51</v>
      </c>
      <c r="C12" s="38">
        <f>'1 кв.'!E43+'2 кв.'!E40+'3 кв.'!E40+'4 кв.'!E40</f>
        <v>18106.09</v>
      </c>
      <c r="D12" s="49"/>
    </row>
    <row r="13" spans="1:5" ht="15.6" x14ac:dyDescent="0.3">
      <c r="A13" s="1"/>
      <c r="B13" s="52" t="s">
        <v>100</v>
      </c>
      <c r="C13" s="38">
        <f>E31+E32</f>
        <v>15288.52</v>
      </c>
      <c r="D13" s="49"/>
      <c r="E13" s="53"/>
    </row>
    <row r="14" spans="1:5" ht="15.6" x14ac:dyDescent="0.3">
      <c r="A14" s="1"/>
      <c r="B14" s="52" t="s">
        <v>115</v>
      </c>
      <c r="C14" s="38">
        <f>'3 кв.'!E41</f>
        <v>3700</v>
      </c>
      <c r="D14" s="49"/>
      <c r="E14" s="53"/>
    </row>
    <row r="15" spans="1:5" ht="15.6" x14ac:dyDescent="0.3">
      <c r="B15" s="54" t="s">
        <v>4</v>
      </c>
      <c r="C15" s="38">
        <f>'1 кв.'!E28+'2 кв.'!E28+'3 кв.'!E28+'4 кв.'!E28</f>
        <v>100034.16</v>
      </c>
      <c r="D15" s="49"/>
    </row>
    <row r="16" spans="1:5" ht="15.6" x14ac:dyDescent="0.3">
      <c r="A16" s="51"/>
      <c r="B16" s="54" t="s">
        <v>25</v>
      </c>
      <c r="C16" s="38">
        <f>'1 кв.'!E29+'2 кв.'!E29+'3 кв.'!E29+'4 кв.'!E29</f>
        <v>118339.38</v>
      </c>
      <c r="D16" s="49"/>
    </row>
    <row r="17" spans="1:5" ht="15.6" x14ac:dyDescent="0.3">
      <c r="A17" s="51"/>
      <c r="B17" s="54" t="s">
        <v>30</v>
      </c>
      <c r="C17" s="38">
        <f>'1 кв.'!E30+'2 кв.'!E30+'3 кв.'!E30+'4 кв.'!E30</f>
        <v>103643.63999999998</v>
      </c>
      <c r="D17" s="49"/>
    </row>
    <row r="18" spans="1:5" ht="15.6" x14ac:dyDescent="0.3">
      <c r="A18" s="51"/>
      <c r="B18" s="54" t="s">
        <v>31</v>
      </c>
      <c r="C18" s="38">
        <f>'1 кв.'!E31+'2 кв.'!E31+'3 кв.'!E31+'4 кв.'!E31</f>
        <v>77346</v>
      </c>
      <c r="D18" s="49"/>
    </row>
    <row r="19" spans="1:5" ht="15.6" x14ac:dyDescent="0.3">
      <c r="A19" s="51"/>
      <c r="B19" s="54" t="s">
        <v>32</v>
      </c>
      <c r="C19" s="38">
        <f>'1 кв.'!E32+'2 кв.'!E32+'3 кв.'!E32+'4 кв.'!E32</f>
        <v>62908.08</v>
      </c>
      <c r="D19" s="49"/>
    </row>
    <row r="20" spans="1:5" ht="15.6" x14ac:dyDescent="0.3">
      <c r="A20" s="51"/>
      <c r="B20" s="54" t="s">
        <v>34</v>
      </c>
      <c r="C20" s="38">
        <f>'1 кв.'!E33+'2 кв.'!E33+'3 кв.'!E33+'4 кв.'!E33</f>
        <v>7734.5999999999995</v>
      </c>
      <c r="D20" s="49"/>
    </row>
    <row r="21" spans="1:5" ht="15.6" x14ac:dyDescent="0.3">
      <c r="A21" s="51"/>
      <c r="B21" s="54" t="s">
        <v>101</v>
      </c>
      <c r="C21" s="38">
        <f>'1 кв.'!E34+'2 кв.'!E34+'3 кв.'!E34+'4 кв.'!E34</f>
        <v>19594.32</v>
      </c>
      <c r="D21" s="49"/>
    </row>
    <row r="22" spans="1:5" ht="15.6" x14ac:dyDescent="0.3">
      <c r="A22" s="51"/>
      <c r="B22" s="54" t="s">
        <v>102</v>
      </c>
      <c r="C22" s="38">
        <f>'1 кв.'!E35+'2 кв.'!E35+'3 кв.'!E35+'4 кв.'!E35</f>
        <v>5156.4000000000005</v>
      </c>
      <c r="D22" s="49"/>
    </row>
    <row r="23" spans="1:5" ht="15.6" x14ac:dyDescent="0.3">
      <c r="A23" s="51"/>
      <c r="B23" s="54" t="s">
        <v>103</v>
      </c>
      <c r="C23" s="38">
        <f>'1 кв.'!E36+'2 кв.'!E36+'3 кв.'!E36+'4 кв.'!E36</f>
        <v>10530</v>
      </c>
      <c r="D23" s="49"/>
    </row>
    <row r="24" spans="1:5" ht="15.6" x14ac:dyDescent="0.3">
      <c r="A24" s="51"/>
      <c r="B24" s="54" t="s">
        <v>36</v>
      </c>
      <c r="C24" s="38">
        <f>'1 кв.'!E37+'2 кв.'!E37+'3 кв.'!E37+'4 кв.'!E37</f>
        <v>0</v>
      </c>
      <c r="D24" s="49"/>
    </row>
    <row r="25" spans="1:5" ht="15.6" x14ac:dyDescent="0.3">
      <c r="A25" s="51"/>
      <c r="B25" s="54" t="s">
        <v>28</v>
      </c>
      <c r="C25" s="38">
        <f>'1 кв.'!E38+'2 кв.'!E38+'3 кв.'!E38+'4 кв.'!E38</f>
        <v>32485.32</v>
      </c>
      <c r="D25" s="49"/>
    </row>
    <row r="26" spans="1:5" ht="15.6" x14ac:dyDescent="0.3">
      <c r="A26" s="51"/>
      <c r="B26" s="54" t="s">
        <v>38</v>
      </c>
      <c r="C26" s="38">
        <f>'1 кв.'!E39+'2 кв.'!E39+'3 кв.'!E39+'4 кв.'!E39</f>
        <v>170161.19999999998</v>
      </c>
      <c r="D26" s="49"/>
    </row>
    <row r="27" spans="1:5" ht="15.6" x14ac:dyDescent="0.3">
      <c r="A27" s="1"/>
      <c r="B27" s="48" t="s">
        <v>104</v>
      </c>
      <c r="C27" s="36">
        <f>SUM(C12:C26)</f>
        <v>745027.71</v>
      </c>
      <c r="D27" s="49">
        <f>'1 кв.'!E45+'2 кв.'!E46+'3 кв.'!E44+'4 кв.'!E45</f>
        <v>745027.71</v>
      </c>
      <c r="E27" s="53"/>
    </row>
    <row r="28" spans="1:5" ht="15.6" x14ac:dyDescent="0.3">
      <c r="A28" s="1"/>
      <c r="B28" s="55" t="s">
        <v>117</v>
      </c>
      <c r="C28" s="36">
        <f>C6+C10-C27</f>
        <v>5750.6200000001118</v>
      </c>
      <c r="D28" s="49"/>
    </row>
    <row r="29" spans="1:5" s="58" customFormat="1" ht="15.6" x14ac:dyDescent="0.3">
      <c r="A29" s="12"/>
      <c r="B29" s="56" t="s">
        <v>105</v>
      </c>
      <c r="C29" s="3" t="s">
        <v>106</v>
      </c>
      <c r="D29" s="57"/>
    </row>
    <row r="30" spans="1:5" ht="15.6" x14ac:dyDescent="0.3">
      <c r="A30" s="59" t="s">
        <v>55</v>
      </c>
      <c r="B30" s="60" t="s">
        <v>49</v>
      </c>
      <c r="C30" s="21">
        <v>2</v>
      </c>
      <c r="D30" s="49"/>
      <c r="E30" s="58"/>
    </row>
    <row r="31" spans="1:5" ht="28.2" x14ac:dyDescent="0.3">
      <c r="A31" s="12" t="s">
        <v>56</v>
      </c>
      <c r="B31" s="60" t="s">
        <v>50</v>
      </c>
      <c r="C31" s="3">
        <v>16</v>
      </c>
      <c r="D31" s="49"/>
      <c r="E31" s="58">
        <f>51*118.42</f>
        <v>6039.42</v>
      </c>
    </row>
    <row r="32" spans="1:5" ht="15.6" x14ac:dyDescent="0.3">
      <c r="A32" s="12"/>
      <c r="B32" s="60" t="s">
        <v>109</v>
      </c>
      <c r="C32" s="3">
        <v>16</v>
      </c>
      <c r="D32" s="49"/>
      <c r="E32" s="58">
        <f>73*126.7</f>
        <v>9249.1</v>
      </c>
    </row>
    <row r="33" spans="1:5" ht="15.6" x14ac:dyDescent="0.3">
      <c r="A33" s="12"/>
      <c r="B33" s="60" t="s">
        <v>110</v>
      </c>
      <c r="C33" s="3">
        <v>17</v>
      </c>
      <c r="D33" s="49"/>
      <c r="E33" s="58"/>
    </row>
    <row r="34" spans="1:5" ht="15.6" x14ac:dyDescent="0.3">
      <c r="A34" s="12" t="s">
        <v>60</v>
      </c>
      <c r="B34" s="60" t="s">
        <v>111</v>
      </c>
      <c r="C34" s="3">
        <v>16</v>
      </c>
      <c r="D34" s="49"/>
      <c r="E34" s="58"/>
    </row>
    <row r="35" spans="1:5" ht="15.6" x14ac:dyDescent="0.3">
      <c r="A35" s="12"/>
      <c r="B35" s="60" t="s">
        <v>112</v>
      </c>
      <c r="C35" s="3">
        <v>1</v>
      </c>
      <c r="D35" s="49"/>
      <c r="E35" s="58"/>
    </row>
    <row r="36" spans="1:5" ht="15.6" x14ac:dyDescent="0.3">
      <c r="A36" s="12"/>
      <c r="B36" s="60" t="s">
        <v>113</v>
      </c>
      <c r="C36" s="3">
        <v>16</v>
      </c>
      <c r="D36" s="49"/>
      <c r="E36" s="58"/>
    </row>
    <row r="37" spans="1:5" ht="15.6" x14ac:dyDescent="0.3">
      <c r="A37" s="12" t="s">
        <v>61</v>
      </c>
      <c r="B37" s="60" t="s">
        <v>59</v>
      </c>
      <c r="C37" s="3">
        <v>12</v>
      </c>
      <c r="D37" s="49"/>
      <c r="E37" s="58"/>
    </row>
    <row r="38" spans="1:5" ht="15.6" x14ac:dyDescent="0.3">
      <c r="A38" s="12" t="s">
        <v>81</v>
      </c>
      <c r="B38" s="60" t="s">
        <v>114</v>
      </c>
      <c r="C38" s="3"/>
      <c r="D38" s="49"/>
    </row>
    <row r="39" spans="1:5" ht="28.2" x14ac:dyDescent="0.3">
      <c r="A39" s="12" t="s">
        <v>82</v>
      </c>
      <c r="B39" s="60" t="s">
        <v>80</v>
      </c>
      <c r="C39" s="3">
        <v>12</v>
      </c>
      <c r="D39" s="49"/>
    </row>
    <row r="40" spans="1:5" ht="15.6" x14ac:dyDescent="0.3">
      <c r="A40" s="12" t="s">
        <v>91</v>
      </c>
      <c r="B40" s="60" t="s">
        <v>89</v>
      </c>
      <c r="C40" s="3">
        <v>7.5</v>
      </c>
      <c r="D40" s="49"/>
    </row>
    <row r="41" spans="1:5" ht="15.6" x14ac:dyDescent="0.3">
      <c r="A41" s="12" t="s">
        <v>92</v>
      </c>
      <c r="B41" s="60" t="s">
        <v>89</v>
      </c>
      <c r="C41" s="3">
        <v>6</v>
      </c>
      <c r="D41" s="49"/>
    </row>
    <row r="42" spans="1:5" ht="15.6" x14ac:dyDescent="0.3">
      <c r="A42" s="12" t="s">
        <v>93</v>
      </c>
      <c r="B42" s="60" t="s">
        <v>90</v>
      </c>
      <c r="C42" s="3">
        <v>2.5</v>
      </c>
      <c r="D42" s="49"/>
    </row>
    <row r="43" spans="1:5" ht="15.6" x14ac:dyDescent="0.3">
      <c r="A43" s="3"/>
      <c r="B43" s="10"/>
      <c r="C43" s="61"/>
      <c r="D43" s="49"/>
    </row>
    <row r="44" spans="1:5" s="66" customFormat="1" ht="15.6" x14ac:dyDescent="0.3">
      <c r="A44" s="62"/>
      <c r="B44" s="63" t="s">
        <v>107</v>
      </c>
      <c r="C44" s="64">
        <f>SUM(C30:C43)</f>
        <v>124</v>
      </c>
      <c r="D44" s="65"/>
    </row>
    <row r="45" spans="1:5" ht="15.6" x14ac:dyDescent="0.3">
      <c r="A45" s="1"/>
      <c r="B45" s="48"/>
      <c r="C45" s="48"/>
      <c r="D45" s="49"/>
    </row>
    <row r="46" spans="1:5" ht="15.6" x14ac:dyDescent="0.3">
      <c r="A46" s="48" t="s">
        <v>108</v>
      </c>
      <c r="C46" s="48"/>
      <c r="D46" s="49"/>
    </row>
    <row r="47" spans="1:5" ht="15.6" x14ac:dyDescent="0.3">
      <c r="A47" s="1"/>
      <c r="B47" s="48"/>
      <c r="C47" s="48"/>
      <c r="D47" s="49"/>
    </row>
    <row r="48" spans="1:5" ht="15.6" x14ac:dyDescent="0.3">
      <c r="A48" s="1"/>
      <c r="B48" s="48"/>
      <c r="C48" s="48"/>
      <c r="D48" s="49"/>
    </row>
    <row r="49" spans="1:4" ht="15.6" x14ac:dyDescent="0.3">
      <c r="A49" s="1"/>
      <c r="B49" s="48"/>
      <c r="C49" s="48"/>
      <c r="D49" s="49"/>
    </row>
    <row r="50" spans="1:4" ht="15.6" x14ac:dyDescent="0.3">
      <c r="A50" s="1"/>
      <c r="B50" s="48"/>
      <c r="C50" s="48"/>
      <c r="D50" s="49"/>
    </row>
    <row r="51" spans="1:4" ht="15.6" x14ac:dyDescent="0.3">
      <c r="A51" s="1"/>
      <c r="B51" s="48"/>
      <c r="C51" s="48"/>
      <c r="D51" s="49"/>
    </row>
    <row r="52" spans="1:4" ht="15.6" x14ac:dyDescent="0.3">
      <c r="A52" s="1"/>
      <c r="B52" s="48"/>
      <c r="C52" s="48"/>
      <c r="D52" s="49"/>
    </row>
    <row r="53" spans="1:4" ht="15.6" x14ac:dyDescent="0.3">
      <c r="A53" s="1"/>
      <c r="B53" s="48"/>
      <c r="C53" s="48"/>
      <c r="D53" s="49"/>
    </row>
    <row r="54" spans="1:4" ht="15.6" x14ac:dyDescent="0.3">
      <c r="A54" s="1"/>
      <c r="B54" s="48"/>
      <c r="C54" s="48"/>
      <c r="D54" s="49"/>
    </row>
    <row r="55" spans="1:4" ht="15.6" x14ac:dyDescent="0.3">
      <c r="A55" s="1"/>
      <c r="B55" s="48"/>
      <c r="C55" s="48"/>
      <c r="D55" s="49"/>
    </row>
    <row r="56" spans="1:4" ht="15.6" x14ac:dyDescent="0.3">
      <c r="A56" s="1"/>
      <c r="B56" s="48"/>
      <c r="C56" s="48"/>
      <c r="D56" s="49"/>
    </row>
    <row r="57" spans="1:4" ht="15.6" x14ac:dyDescent="0.3">
      <c r="A57" s="1"/>
      <c r="B57" s="48"/>
      <c r="C57" s="48"/>
      <c r="D57" s="49"/>
    </row>
    <row r="58" spans="1:4" ht="15.6" x14ac:dyDescent="0.3">
      <c r="A58" s="1"/>
      <c r="B58" s="48"/>
      <c r="C58" s="48"/>
      <c r="D58" s="49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кв.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2017-03-14T11:15:53Z</dcterms:modified>
</cp:coreProperties>
</file>