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кв.'!$A$85</definedName>
    <definedName name="_edn2" localSheetId="0">'1 кв.'!$A$87</definedName>
    <definedName name="_edn3" localSheetId="0">'1 кв.'!$A$88</definedName>
    <definedName name="_edn4" localSheetId="0">'1 кв.'!$A$89</definedName>
    <definedName name="_ednref1" localSheetId="0">'1 кв.'!#REF!</definedName>
    <definedName name="_ednref2" localSheetId="0">'1 кв.'!$A$58</definedName>
    <definedName name="_ednref3" localSheetId="0">'1 кв.'!$D$57</definedName>
    <definedName name="_ednref4" localSheetId="0">'1 кв.'!$D$58</definedName>
    <definedName name="_xlnm.Print_Area" localSheetId="0">'1 кв.'!$A$1:$E$57</definedName>
    <definedName name="_xlnm.Print_Area" localSheetId="1">'2 кв.'!$A$1:$E$65</definedName>
    <definedName name="_xlnm.Print_Area" localSheetId="2">'3 кв.'!$A$1:$E$63</definedName>
    <definedName name="_xlnm.Print_Area" localSheetId="3">'4 кв.'!$A$1:$E$63</definedName>
    <definedName name="_xlnm.Print_Area" localSheetId="4">'годовой отчет'!$A$1:$C$37</definedName>
  </definedNames>
  <calcPr calcId="145621"/>
</workbook>
</file>

<file path=xl/calcChain.xml><?xml version="1.0" encoding="utf-8"?>
<calcChain xmlns="http://schemas.openxmlformats.org/spreadsheetml/2006/main">
  <c r="C11" i="5" l="1"/>
  <c r="C14" i="5" l="1"/>
  <c r="C15" i="5"/>
  <c r="C16" i="5"/>
  <c r="C17" i="5"/>
  <c r="C18" i="5"/>
  <c r="C19" i="5"/>
  <c r="C20" i="5"/>
  <c r="C21" i="5"/>
  <c r="C22" i="5"/>
  <c r="C23" i="5"/>
  <c r="C13" i="5"/>
  <c r="E29" i="5"/>
  <c r="E28" i="5"/>
  <c r="C12" i="5" s="1"/>
  <c r="C24" i="5"/>
  <c r="C25" i="5"/>
  <c r="C8" i="5"/>
  <c r="C9" i="5" s="1"/>
  <c r="C7" i="5"/>
  <c r="C6" i="5"/>
  <c r="E43" i="4"/>
  <c r="E41" i="4"/>
  <c r="E40" i="4"/>
  <c r="E38" i="4"/>
  <c r="E37" i="4"/>
  <c r="E34" i="4"/>
  <c r="E33" i="4"/>
  <c r="E32" i="4"/>
  <c r="E31" i="4"/>
  <c r="E30" i="4"/>
  <c r="E29" i="4"/>
  <c r="E28" i="4"/>
  <c r="C35" i="5"/>
  <c r="C26" i="5" l="1"/>
  <c r="E43" i="3"/>
  <c r="E34" i="3"/>
  <c r="E33" i="3"/>
  <c r="E32" i="3"/>
  <c r="E31" i="3"/>
  <c r="E30" i="3"/>
  <c r="E28" i="3"/>
  <c r="E41" i="3"/>
  <c r="E38" i="3" l="1"/>
  <c r="E37" i="3"/>
  <c r="E29" i="3"/>
  <c r="E30" i="2" l="1"/>
  <c r="H29" i="2"/>
  <c r="H30" i="2"/>
  <c r="H32" i="2"/>
  <c r="H33" i="2"/>
  <c r="H34" i="2"/>
  <c r="H35" i="2"/>
  <c r="H36" i="2"/>
  <c r="H37" i="2"/>
  <c r="H38" i="2"/>
  <c r="H39" i="2"/>
  <c r="H28" i="2"/>
  <c r="E31" i="2" l="1"/>
  <c r="H31" i="2" s="1"/>
  <c r="E40" i="2"/>
  <c r="E38" i="2"/>
  <c r="E37" i="2"/>
  <c r="E34" i="2"/>
  <c r="E33" i="2"/>
  <c r="E32" i="2"/>
  <c r="E29" i="2"/>
  <c r="E28" i="2"/>
  <c r="E43" i="2" l="1"/>
  <c r="E41" i="1"/>
  <c r="E40" i="1"/>
  <c r="B63" i="2" l="1"/>
  <c r="B63" i="4"/>
  <c r="E25" i="5"/>
  <c r="B63" i="3"/>
  <c r="E38" i="1"/>
  <c r="E37" i="1"/>
  <c r="E33" i="1"/>
  <c r="E32" i="1" l="1"/>
  <c r="E31" i="1"/>
  <c r="E30" i="1"/>
  <c r="E29" i="1"/>
  <c r="E34" i="1" l="1"/>
  <c r="E28" i="1"/>
  <c r="E43" i="1" l="1"/>
</calcChain>
</file>

<file path=xl/sharedStrings.xml><?xml version="1.0" encoding="utf-8"?>
<sst xmlns="http://schemas.openxmlformats.org/spreadsheetml/2006/main" count="369" uniqueCount="105">
  <si>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</si>
  <si>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</si>
  <si>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</si>
  <si>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</si>
  <si>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</si>
  <si>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</si>
  <si>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</si>
  <si>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</si>
  <si>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</si>
  <si>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</si>
  <si>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</si>
  <si>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</si>
  <si>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</si>
  <si>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</si>
  <si>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</si>
  <si>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</si>
  <si>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</si>
  <si>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</si>
  <si>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</si>
  <si>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</si>
  <si>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</si>
  <si>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</si>
  <si>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</si>
  <si>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</si>
  <si>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</si>
  <si>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</si>
  <si>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</si>
  <si>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</si>
  <si>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</si>
  <si>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</si>
  <si>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</si>
  <si>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</si>
  <si>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</si>
  <si>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</si>
  <si>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</si>
  <si>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</si>
  <si>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</si>
  <si>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</si>
  <si>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</si>
  <si>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</si>
  <si>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</si>
  <si>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</si>
  <si>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</si>
  <si>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Свердлова, д. 51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</si>
  <si>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№7 от 07.03.2015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</si>
  <si>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</si>
  <si>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</si>
  <si>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Итого расходов:</t>
  </si>
  <si>
    <t>Стоимость материалов</t>
  </si>
  <si>
    <t>1 квартал</t>
  </si>
  <si>
    <t>руб.</t>
  </si>
  <si>
    <t>Осмотр, разборка кладки вент.каналов, ремонт примыканий к вент.каналам</t>
  </si>
  <si>
    <t>Ремонт кровли над балконами (кв.9)</t>
  </si>
  <si>
    <t>январь</t>
  </si>
  <si>
    <t>ч/час</t>
  </si>
  <si>
    <t>Исполнитель - ООО ЖКХ "Локомотив", в лице директора  Шевченко Г. А.</t>
  </si>
  <si>
    <t>Настоящий Акт составлен в 2-х экземплярах, имеющий одинаковую юридическую силу, по одному для каждой Стороны.</t>
  </si>
  <si>
    <t xml:space="preserve">Заказчик - Собственники МКД, в лице председателя совета МКД 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</si>
  <si>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______________________________________________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</si>
  <si>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 шесть тысяч восемьсот пятьдесят (прописью) рублей 96 копеек.</t>
    </r>
  </si>
  <si>
    <t>"30" 06  2016 г.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</si>
  <si>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Татаренко Ольги Сергеевны</t>
    </r>
  </si>
  <si>
    <t>осмотр и устранение течи кровли (кв.27)</t>
  </si>
  <si>
    <t>апрель</t>
  </si>
  <si>
    <t>Общехозяйственные расходы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</si>
  <si>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</si>
  <si>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</si>
  <si>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</si>
  <si>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</si>
  <si>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</si>
  <si>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</si>
  <si>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</si>
  <si>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</si>
  <si>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две тысячи четыреста семьдесят пять (прописью) рублей 30 копеек.</t>
    </r>
  </si>
  <si>
    <t>"30" 09  2016 г.</t>
  </si>
  <si>
    <t>3 квартал</t>
  </si>
  <si>
    <t>Ремонт кровли 20 м2 (кв.9)</t>
  </si>
  <si>
    <t>сентябрь</t>
  </si>
  <si>
    <t>Поверка ПУ ТЭ</t>
  </si>
  <si>
    <r>
      <t xml:space="preserve">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восемь тысяч восемьсот восемьдесят три рубля 34 копейки.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</si>
  <si>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</si>
  <si>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</si>
  <si>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</si>
  <si>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</si>
  <si>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</si>
  <si>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</si>
  <si>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</si>
  <si>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</si>
  <si>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</si>
  <si>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</si>
  <si>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</si>
  <si>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</si>
  <si>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</si>
  <si>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</si>
  <si>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октябрь</t>
  </si>
  <si>
    <t>ИТОГО</t>
  </si>
  <si>
    <t>Составил: инженер ПТО ____________________ Филиппенко Ю.А.</t>
  </si>
  <si>
    <t>по ж.д. ул. Свердлова, 51</t>
  </si>
  <si>
    <t>"31" 12  2016 г.</t>
  </si>
  <si>
    <t>4 квартал</t>
  </si>
  <si>
    <t>замена кранов на стояках отопления в подвале Д15-9шт, Д20-9шт, участка тр-пр Д20 -4м</t>
  </si>
  <si>
    <t>ремонт выпуска канализации (просела)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</si>
  <si>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№77  от   01.06.2016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</si>
  <si>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 от 31.05.2016 г.</t>
    </r>
  </si>
  <si>
    <r>
      <t xml:space="preserve">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одна тысяча пятьсот десять рублей  36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</si>
</sst>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13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 applyBorder="1" applyAlignment="1">
      <alignment wrapText="1"/>
    </xf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1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37" zoomScaleNormal="100" zoomScaleSheetLayoutView="100" workbookViewId="0">
      <selection activeCell="A39" sqref="A3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2.25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80" t="s">
        <v>15</v>
      </c>
      <c r="E4" s="8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9" t="s">
        <v>43</v>
      </c>
      <c r="B7" s="79"/>
      <c r="C7" s="79"/>
      <c r="D7" s="79"/>
      <c r="E7" s="79"/>
    </row>
    <row r="8" spans="1:5" x14ac:dyDescent="0.25">
      <c r="A8" s="75" t="s">
        <v>1</v>
      </c>
      <c r="B8" s="75"/>
      <c r="C8" s="75"/>
      <c r="D8" s="75"/>
      <c r="E8" s="75"/>
    </row>
    <row r="9" spans="1:5" ht="7.5" customHeight="1" x14ac:dyDescent="0.25">
      <c r="A9" s="72"/>
      <c r="B9" s="72"/>
      <c r="C9" s="72"/>
      <c r="D9" s="72"/>
      <c r="E9" s="72"/>
    </row>
    <row r="10" spans="1:5" x14ac:dyDescent="0.25">
      <c r="A10" s="68" t="s">
        <v>58</v>
      </c>
      <c r="B10" s="68"/>
      <c r="C10" s="68"/>
      <c r="D10" s="68"/>
      <c r="E10" s="68"/>
    </row>
    <row r="11" spans="1:5" ht="22.5" customHeight="1" x14ac:dyDescent="0.25">
      <c r="A11" s="73" t="s">
        <v>16</v>
      </c>
      <c r="B11" s="74"/>
      <c r="C11" s="74"/>
      <c r="D11" s="74"/>
      <c r="E11" s="74"/>
    </row>
    <row r="12" spans="1:5" ht="9" customHeight="1" x14ac:dyDescent="0.25">
      <c r="A12" s="72"/>
      <c r="B12" s="72"/>
      <c r="C12" s="72"/>
      <c r="D12" s="72"/>
      <c r="E12" s="72"/>
    </row>
    <row r="13" spans="1:5" ht="30.75" customHeight="1" x14ac:dyDescent="0.25">
      <c r="A13" s="68" t="s">
        <v>44</v>
      </c>
      <c r="B13" s="68"/>
      <c r="C13" s="68"/>
      <c r="D13" s="68"/>
      <c r="E13" s="68"/>
    </row>
    <row r="14" spans="1:5" x14ac:dyDescent="0.25">
      <c r="A14" s="75" t="s">
        <v>17</v>
      </c>
      <c r="B14" s="72"/>
      <c r="C14" s="72"/>
      <c r="D14" s="72"/>
      <c r="E14" s="72"/>
    </row>
    <row r="15" spans="1:5" x14ac:dyDescent="0.25">
      <c r="A15" s="72"/>
      <c r="B15" s="72"/>
      <c r="C15" s="72"/>
      <c r="D15" s="72"/>
      <c r="E15" s="72"/>
    </row>
    <row r="16" spans="1:5" x14ac:dyDescent="0.25">
      <c r="A16" s="68" t="s">
        <v>39</v>
      </c>
      <c r="B16" s="68"/>
      <c r="C16" s="68"/>
      <c r="D16" s="68"/>
      <c r="E16" s="68"/>
    </row>
    <row r="17" spans="1:7" ht="11.25" customHeight="1" x14ac:dyDescent="0.25">
      <c r="A17" s="75" t="s">
        <v>2</v>
      </c>
      <c r="B17" s="72"/>
      <c r="C17" s="72"/>
      <c r="D17" s="72"/>
      <c r="E17" s="72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8" t="s">
        <v>40</v>
      </c>
      <c r="B19" s="68"/>
      <c r="C19" s="68"/>
      <c r="D19" s="68"/>
      <c r="E19" s="68"/>
    </row>
    <row r="20" spans="1:7" ht="10.5" customHeight="1" x14ac:dyDescent="0.25">
      <c r="A20" s="75" t="s">
        <v>18</v>
      </c>
      <c r="B20" s="72"/>
      <c r="C20" s="72"/>
      <c r="D20" s="72"/>
      <c r="E20" s="72"/>
    </row>
    <row r="21" spans="1:7" x14ac:dyDescent="0.25">
      <c r="A21" s="72"/>
      <c r="B21" s="72"/>
      <c r="C21" s="72"/>
      <c r="D21" s="72"/>
      <c r="E21" s="72"/>
    </row>
    <row r="22" spans="1:7" ht="30.75" customHeight="1" x14ac:dyDescent="0.25">
      <c r="A22" s="68" t="s">
        <v>19</v>
      </c>
      <c r="B22" s="68"/>
      <c r="C22" s="68"/>
      <c r="D22" s="68"/>
      <c r="E22" s="68"/>
    </row>
    <row r="23" spans="1:7" x14ac:dyDescent="0.25">
      <c r="A23" s="72"/>
      <c r="B23" s="72"/>
      <c r="C23" s="72"/>
      <c r="D23" s="72"/>
      <c r="E23" s="72"/>
    </row>
    <row r="24" spans="1:7" ht="63.75" customHeight="1" x14ac:dyDescent="0.25">
      <c r="A24" s="68" t="s">
        <v>45</v>
      </c>
      <c r="B24" s="68"/>
      <c r="C24" s="68"/>
      <c r="D24" s="68"/>
      <c r="E24" s="68"/>
    </row>
    <row r="25" spans="1:7" ht="33.75" customHeight="1" x14ac:dyDescent="0.25">
      <c r="A25" s="71" t="s">
        <v>46</v>
      </c>
      <c r="B25" s="71"/>
      <c r="C25" s="71"/>
      <c r="D25" s="71"/>
      <c r="E25" s="71"/>
    </row>
    <row r="26" spans="1:7" x14ac:dyDescent="0.25">
      <c r="A26" s="71"/>
      <c r="B26" s="71"/>
      <c r="C26" s="71"/>
      <c r="D26" s="71"/>
      <c r="E26" s="71"/>
      <c r="F26" s="2">
        <v>1234.4000000000001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7184.2080000000005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8332.2000000000007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7443.4319999999989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5554.8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2258.9520000000002</v>
      </c>
    </row>
    <row r="33" spans="1:5" ht="60" x14ac:dyDescent="0.25">
      <c r="A33" s="9" t="s">
        <v>28</v>
      </c>
      <c r="B33" s="11" t="s">
        <v>30</v>
      </c>
      <c r="C33" s="3" t="s">
        <v>5</v>
      </c>
      <c r="D33" s="3">
        <v>0.68</v>
      </c>
      <c r="E33" s="10">
        <f>D33*F26*G26</f>
        <v>2518.1760000000004</v>
      </c>
    </row>
    <row r="34" spans="1:5" ht="51" x14ac:dyDescent="0.25">
      <c r="A34" s="9" t="s">
        <v>27</v>
      </c>
      <c r="B34" s="11" t="s">
        <v>30</v>
      </c>
      <c r="C34" s="3" t="s">
        <v>5</v>
      </c>
      <c r="D34" s="3">
        <v>0.16</v>
      </c>
      <c r="E34" s="10">
        <f>D34*F26*G26</f>
        <v>592.51200000000006</v>
      </c>
    </row>
    <row r="35" spans="1:5" ht="60" x14ac:dyDescent="0.25">
      <c r="A35" s="9" t="s">
        <v>42</v>
      </c>
      <c r="B35" s="11" t="s">
        <v>35</v>
      </c>
      <c r="C35" s="3" t="s">
        <v>5</v>
      </c>
      <c r="D35" s="3">
        <v>0.28999999999999998</v>
      </c>
      <c r="E35" s="10">
        <v>1620</v>
      </c>
    </row>
    <row r="36" spans="1:5" ht="38.25" x14ac:dyDescent="0.25">
      <c r="A36" s="9" t="s">
        <v>36</v>
      </c>
      <c r="B36" s="11" t="s">
        <v>37</v>
      </c>
      <c r="C36" s="3" t="s">
        <v>5</v>
      </c>
      <c r="D36" s="3">
        <v>0.4</v>
      </c>
      <c r="E36" s="10">
        <v>0</v>
      </c>
    </row>
    <row r="37" spans="1:5" x14ac:dyDescent="0.25">
      <c r="A37" s="9" t="s">
        <v>29</v>
      </c>
      <c r="B37" s="11" t="s">
        <v>41</v>
      </c>
      <c r="C37" s="3" t="s">
        <v>5</v>
      </c>
      <c r="D37" s="3">
        <v>0.63</v>
      </c>
      <c r="E37" s="10">
        <f>D37*F26*G26</f>
        <v>2333.0160000000001</v>
      </c>
    </row>
    <row r="38" spans="1:5" ht="15.75" thickBot="1" x14ac:dyDescent="0.3">
      <c r="A38" s="14" t="s">
        <v>38</v>
      </c>
      <c r="B38" s="15" t="s">
        <v>41</v>
      </c>
      <c r="C38" s="16" t="s">
        <v>5</v>
      </c>
      <c r="D38" s="16">
        <v>3.3</v>
      </c>
      <c r="E38" s="17">
        <f>D38*F26*G26</f>
        <v>12220.56</v>
      </c>
    </row>
    <row r="39" spans="1:5" ht="15.75" thickBot="1" x14ac:dyDescent="0.3">
      <c r="A39" s="21" t="s">
        <v>48</v>
      </c>
      <c r="B39" s="22" t="s">
        <v>49</v>
      </c>
      <c r="C39" s="23" t="s">
        <v>50</v>
      </c>
      <c r="D39" s="23"/>
      <c r="E39" s="24">
        <v>2494.46</v>
      </c>
    </row>
    <row r="40" spans="1:5" ht="45" x14ac:dyDescent="0.25">
      <c r="A40" s="25" t="s">
        <v>51</v>
      </c>
      <c r="B40" s="18" t="s">
        <v>53</v>
      </c>
      <c r="C40" s="19" t="s">
        <v>54</v>
      </c>
      <c r="D40" s="19">
        <v>30</v>
      </c>
      <c r="E40" s="20">
        <f>D40*118.42</f>
        <v>3552.6</v>
      </c>
    </row>
    <row r="41" spans="1:5" ht="30" x14ac:dyDescent="0.25">
      <c r="A41" s="25" t="s">
        <v>52</v>
      </c>
      <c r="B41" s="11" t="s">
        <v>53</v>
      </c>
      <c r="C41" s="3" t="s">
        <v>54</v>
      </c>
      <c r="D41" s="3">
        <v>6.3</v>
      </c>
      <c r="E41" s="10">
        <f>D41*118.42</f>
        <v>746.04599999999994</v>
      </c>
    </row>
    <row r="42" spans="1:5" x14ac:dyDescent="0.25">
      <c r="A42" s="9"/>
      <c r="B42" s="11"/>
      <c r="C42" s="3"/>
      <c r="D42" s="3"/>
      <c r="E42" s="10"/>
    </row>
    <row r="43" spans="1:5" s="30" customFormat="1" ht="14.25" x14ac:dyDescent="0.2">
      <c r="A43" s="26" t="s">
        <v>47</v>
      </c>
      <c r="B43" s="27"/>
      <c r="C43" s="28"/>
      <c r="D43" s="28"/>
      <c r="E43" s="29">
        <f>SUM(E28:E42)</f>
        <v>56850.962000000007</v>
      </c>
    </row>
    <row r="45" spans="1:5" ht="42.75" customHeight="1" x14ac:dyDescent="0.25">
      <c r="A45" s="68" t="s">
        <v>59</v>
      </c>
      <c r="B45" s="68"/>
      <c r="C45" s="68"/>
      <c r="D45" s="68"/>
      <c r="E45" s="68"/>
    </row>
    <row r="46" spans="1:5" ht="30" customHeight="1" x14ac:dyDescent="0.25">
      <c r="A46" s="68" t="s">
        <v>23</v>
      </c>
      <c r="B46" s="68"/>
      <c r="C46" s="68"/>
      <c r="D46" s="68"/>
      <c r="E46" s="68"/>
    </row>
    <row r="47" spans="1:5" x14ac:dyDescent="0.25">
      <c r="A47" s="68" t="s">
        <v>22</v>
      </c>
      <c r="B47" s="68"/>
      <c r="C47" s="68"/>
      <c r="D47" s="68"/>
      <c r="E47" s="68"/>
    </row>
    <row r="48" spans="1:5" ht="31.5" customHeight="1" x14ac:dyDescent="0.25">
      <c r="A48" s="68" t="s">
        <v>56</v>
      </c>
      <c r="B48" s="68"/>
      <c r="C48" s="68"/>
      <c r="D48" s="68"/>
      <c r="E48" s="68"/>
    </row>
    <row r="49" spans="1:5" x14ac:dyDescent="0.25">
      <c r="A49" s="68" t="s">
        <v>20</v>
      </c>
      <c r="B49" s="68"/>
      <c r="C49" s="68"/>
      <c r="D49" s="68"/>
      <c r="E49" s="68"/>
    </row>
    <row r="50" spans="1:5" x14ac:dyDescent="0.25">
      <c r="A50" s="69" t="s">
        <v>6</v>
      </c>
      <c r="B50" s="69"/>
      <c r="C50" s="69"/>
      <c r="D50" s="69"/>
      <c r="E50" s="69"/>
    </row>
    <row r="51" spans="1:5" x14ac:dyDescent="0.25">
      <c r="A51" s="68" t="s">
        <v>20</v>
      </c>
      <c r="B51" s="68"/>
      <c r="C51" s="68"/>
      <c r="D51" s="68"/>
      <c r="E51" s="68"/>
    </row>
    <row r="52" spans="1:5" x14ac:dyDescent="0.25">
      <c r="A52" s="70" t="s">
        <v>55</v>
      </c>
      <c r="B52" s="70"/>
      <c r="C52" s="70"/>
      <c r="D52" s="70"/>
      <c r="E52" s="70"/>
    </row>
    <row r="53" spans="1:5" ht="11.25" customHeight="1" x14ac:dyDescent="0.25">
      <c r="B53" s="67" t="s">
        <v>21</v>
      </c>
      <c r="C53" s="67"/>
      <c r="D53" s="67"/>
      <c r="E53" s="8" t="s">
        <v>7</v>
      </c>
    </row>
    <row r="54" spans="1:5" x14ac:dyDescent="0.25">
      <c r="A54" s="6"/>
      <c r="B54" s="6"/>
      <c r="C54" s="6"/>
      <c r="D54" s="6"/>
      <c r="E54" s="6"/>
    </row>
    <row r="55" spans="1:5" x14ac:dyDescent="0.25">
      <c r="A55" s="70" t="s">
        <v>57</v>
      </c>
      <c r="B55" s="70"/>
      <c r="C55" s="70"/>
      <c r="D55" s="70"/>
      <c r="E55" s="70"/>
    </row>
    <row r="56" spans="1:5" ht="11.25" customHeight="1" x14ac:dyDescent="0.25">
      <c r="B56" s="67" t="s">
        <v>21</v>
      </c>
      <c r="C56" s="67"/>
      <c r="D56" s="67"/>
      <c r="E56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5:E45"/>
    <mergeCell ref="A46:E46"/>
    <mergeCell ref="B53:D53"/>
    <mergeCell ref="B56:D56"/>
    <mergeCell ref="A47:E47"/>
    <mergeCell ref="A48:E48"/>
    <mergeCell ref="A49:E49"/>
    <mergeCell ref="A50:E50"/>
    <mergeCell ref="A51:E51"/>
    <mergeCell ref="A52:E52"/>
    <mergeCell ref="A55:E5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37" zoomScaleNormal="100" zoomScaleSheetLayoutView="100" workbookViewId="0">
      <selection activeCell="E41" sqref="E4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42578125" style="2" customWidth="1"/>
    <col min="9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3.75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0" t="s">
        <v>60</v>
      </c>
      <c r="E4" s="80"/>
    </row>
    <row r="5" spans="1:5" x14ac:dyDescent="0.25">
      <c r="A5" s="31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9" t="s">
        <v>43</v>
      </c>
      <c r="B7" s="79"/>
      <c r="C7" s="79"/>
      <c r="D7" s="79"/>
      <c r="E7" s="79"/>
    </row>
    <row r="8" spans="1:5" x14ac:dyDescent="0.25">
      <c r="A8" s="75" t="s">
        <v>1</v>
      </c>
      <c r="B8" s="75"/>
      <c r="C8" s="75"/>
      <c r="D8" s="75"/>
      <c r="E8" s="75"/>
    </row>
    <row r="9" spans="1:5" x14ac:dyDescent="0.25">
      <c r="A9" s="72"/>
      <c r="B9" s="72"/>
      <c r="C9" s="72"/>
      <c r="D9" s="72"/>
      <c r="E9" s="72"/>
    </row>
    <row r="10" spans="1:5" x14ac:dyDescent="0.25">
      <c r="A10" s="68" t="s">
        <v>61</v>
      </c>
      <c r="B10" s="68"/>
      <c r="C10" s="68"/>
      <c r="D10" s="68"/>
      <c r="E10" s="68"/>
    </row>
    <row r="11" spans="1:5" ht="23.25" customHeight="1" x14ac:dyDescent="0.25">
      <c r="A11" s="73" t="s">
        <v>16</v>
      </c>
      <c r="B11" s="74"/>
      <c r="C11" s="74"/>
      <c r="D11" s="74"/>
      <c r="E11" s="74"/>
    </row>
    <row r="12" spans="1:5" x14ac:dyDescent="0.25">
      <c r="A12" s="72"/>
      <c r="B12" s="72"/>
      <c r="C12" s="72"/>
      <c r="D12" s="72"/>
      <c r="E12" s="72"/>
    </row>
    <row r="13" spans="1:5" x14ac:dyDescent="0.25">
      <c r="A13" s="68" t="s">
        <v>44</v>
      </c>
      <c r="B13" s="68"/>
      <c r="C13" s="68"/>
      <c r="D13" s="68"/>
      <c r="E13" s="68"/>
    </row>
    <row r="14" spans="1:5" x14ac:dyDescent="0.25">
      <c r="A14" s="75" t="s">
        <v>17</v>
      </c>
      <c r="B14" s="72"/>
      <c r="C14" s="72"/>
      <c r="D14" s="72"/>
      <c r="E14" s="72"/>
    </row>
    <row r="15" spans="1:5" x14ac:dyDescent="0.25">
      <c r="A15" s="72"/>
      <c r="B15" s="72"/>
      <c r="C15" s="72"/>
      <c r="D15" s="72"/>
      <c r="E15" s="72"/>
    </row>
    <row r="16" spans="1:5" x14ac:dyDescent="0.25">
      <c r="A16" s="68" t="s">
        <v>39</v>
      </c>
      <c r="B16" s="68"/>
      <c r="C16" s="68"/>
      <c r="D16" s="68"/>
      <c r="E16" s="68"/>
    </row>
    <row r="17" spans="1:8" ht="11.25" customHeight="1" x14ac:dyDescent="0.25">
      <c r="A17" s="75" t="s">
        <v>2</v>
      </c>
      <c r="B17" s="72"/>
      <c r="C17" s="72"/>
      <c r="D17" s="72"/>
      <c r="E17" s="72"/>
    </row>
    <row r="18" spans="1:8" ht="11.25" customHeight="1" x14ac:dyDescent="0.25">
      <c r="A18" s="32"/>
      <c r="B18" s="31"/>
      <c r="C18" s="31"/>
      <c r="D18" s="31"/>
      <c r="E18" s="31"/>
    </row>
    <row r="19" spans="1:8" x14ac:dyDescent="0.25">
      <c r="A19" s="68" t="s">
        <v>40</v>
      </c>
      <c r="B19" s="68"/>
      <c r="C19" s="68"/>
      <c r="D19" s="68"/>
      <c r="E19" s="68"/>
    </row>
    <row r="20" spans="1:8" ht="10.5" customHeight="1" x14ac:dyDescent="0.25">
      <c r="A20" s="75" t="s">
        <v>18</v>
      </c>
      <c r="B20" s="72"/>
      <c r="C20" s="72"/>
      <c r="D20" s="72"/>
      <c r="E20" s="72"/>
    </row>
    <row r="21" spans="1:8" x14ac:dyDescent="0.25">
      <c r="A21" s="72"/>
      <c r="B21" s="72"/>
      <c r="C21" s="72"/>
      <c r="D21" s="72"/>
      <c r="E21" s="72"/>
    </row>
    <row r="22" spans="1:8" ht="30.75" customHeight="1" x14ac:dyDescent="0.25">
      <c r="A22" s="68" t="s">
        <v>19</v>
      </c>
      <c r="B22" s="68"/>
      <c r="C22" s="68"/>
      <c r="D22" s="68"/>
      <c r="E22" s="68"/>
    </row>
    <row r="23" spans="1:8" x14ac:dyDescent="0.25">
      <c r="A23" s="72"/>
      <c r="B23" s="72"/>
      <c r="C23" s="72"/>
      <c r="D23" s="72"/>
      <c r="E23" s="72"/>
    </row>
    <row r="24" spans="1:8" ht="63.75" customHeight="1" x14ac:dyDescent="0.25">
      <c r="A24" s="68" t="s">
        <v>45</v>
      </c>
      <c r="B24" s="68"/>
      <c r="C24" s="68"/>
      <c r="D24" s="68"/>
      <c r="E24" s="68"/>
    </row>
    <row r="25" spans="1:8" ht="33.75" customHeight="1" x14ac:dyDescent="0.25">
      <c r="A25" s="71" t="s">
        <v>46</v>
      </c>
      <c r="B25" s="71"/>
      <c r="C25" s="71"/>
      <c r="D25" s="71"/>
      <c r="E25" s="71"/>
    </row>
    <row r="26" spans="1:8" x14ac:dyDescent="0.25">
      <c r="A26" s="71"/>
      <c r="B26" s="71"/>
      <c r="C26" s="71"/>
      <c r="D26" s="71"/>
      <c r="E26" s="71"/>
      <c r="F26" s="2">
        <v>1234.4000000000001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5702.9279999999999</v>
      </c>
      <c r="H28" s="40">
        <f>E28+'1 кв.'!E28</f>
        <v>12887.136</v>
      </c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8332.2000000000007</v>
      </c>
      <c r="H29" s="40">
        <f>E29+'1 кв.'!E29</f>
        <v>16664.400000000001</v>
      </c>
    </row>
    <row r="30" spans="1:8" ht="38.25" x14ac:dyDescent="0.25">
      <c r="A30" s="9" t="s">
        <v>31</v>
      </c>
      <c r="B30" s="11" t="s">
        <v>66</v>
      </c>
      <c r="C30" s="3" t="s">
        <v>5</v>
      </c>
      <c r="D30" s="3">
        <v>2.0499999999999998</v>
      </c>
      <c r="E30" s="10">
        <f>D30*F26*F30</f>
        <v>6326.3</v>
      </c>
      <c r="F30" s="2">
        <v>2.5</v>
      </c>
      <c r="H30" s="40">
        <f>E30+'1 кв.'!E30</f>
        <v>13769.732</v>
      </c>
    </row>
    <row r="31" spans="1:8" ht="38.25" x14ac:dyDescent="0.25">
      <c r="A31" s="9" t="s">
        <v>32</v>
      </c>
      <c r="B31" s="11" t="s">
        <v>66</v>
      </c>
      <c r="C31" s="3" t="s">
        <v>5</v>
      </c>
      <c r="D31" s="3">
        <v>1.55</v>
      </c>
      <c r="E31" s="10">
        <f>D31*F26*F31</f>
        <v>4783.3</v>
      </c>
      <c r="F31" s="2">
        <v>2.5</v>
      </c>
      <c r="H31" s="40">
        <f>E31+'1 кв.'!E31</f>
        <v>10338.1</v>
      </c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2258.9520000000002</v>
      </c>
      <c r="H32" s="40">
        <f>E32+'1 кв.'!E32</f>
        <v>4517.9040000000005</v>
      </c>
    </row>
    <row r="33" spans="1:8" ht="60" x14ac:dyDescent="0.25">
      <c r="A33" s="9" t="s">
        <v>28</v>
      </c>
      <c r="B33" s="11" t="s">
        <v>66</v>
      </c>
      <c r="C33" s="3" t="s">
        <v>5</v>
      </c>
      <c r="D33" s="3">
        <v>0.73</v>
      </c>
      <c r="E33" s="10">
        <f>D33*F26*G26</f>
        <v>2703.3360000000002</v>
      </c>
      <c r="H33" s="40">
        <f>E33+'1 кв.'!E33</f>
        <v>5221.5120000000006</v>
      </c>
    </row>
    <row r="34" spans="1:8" ht="38.25" x14ac:dyDescent="0.25">
      <c r="A34" s="9" t="s">
        <v>27</v>
      </c>
      <c r="B34" s="11" t="s">
        <v>66</v>
      </c>
      <c r="C34" s="3" t="s">
        <v>5</v>
      </c>
      <c r="D34" s="3">
        <v>0.16</v>
      </c>
      <c r="E34" s="10">
        <f>D34*F26*G26</f>
        <v>592.51200000000006</v>
      </c>
      <c r="H34" s="40">
        <f>E34+'1 кв.'!E34</f>
        <v>1185.0240000000001</v>
      </c>
    </row>
    <row r="35" spans="1:8" ht="60" x14ac:dyDescent="0.25">
      <c r="A35" s="9" t="s">
        <v>42</v>
      </c>
      <c r="B35" s="11" t="s">
        <v>35</v>
      </c>
      <c r="C35" s="3" t="s">
        <v>5</v>
      </c>
      <c r="D35" s="3">
        <v>0.28999999999999998</v>
      </c>
      <c r="E35" s="10">
        <v>0</v>
      </c>
      <c r="H35" s="40">
        <f>E35+'1 кв.'!E35</f>
        <v>1620</v>
      </c>
    </row>
    <row r="36" spans="1:8" ht="38.25" x14ac:dyDescent="0.25">
      <c r="A36" s="9" t="s">
        <v>36</v>
      </c>
      <c r="B36" s="11" t="s">
        <v>37</v>
      </c>
      <c r="C36" s="3" t="s">
        <v>5</v>
      </c>
      <c r="D36" s="3">
        <v>0.4</v>
      </c>
      <c r="E36" s="10">
        <v>0</v>
      </c>
      <c r="H36" s="40">
        <f>E36+'1 кв.'!E36</f>
        <v>0</v>
      </c>
    </row>
    <row r="37" spans="1:8" x14ac:dyDescent="0.25">
      <c r="A37" s="9" t="s">
        <v>29</v>
      </c>
      <c r="B37" s="11" t="s">
        <v>41</v>
      </c>
      <c r="C37" s="3" t="s">
        <v>5</v>
      </c>
      <c r="D37" s="3">
        <v>2.76</v>
      </c>
      <c r="E37" s="10">
        <f>D37*F26*G26</f>
        <v>10220.832</v>
      </c>
      <c r="H37" s="40">
        <f>E37+'1 кв.'!E37</f>
        <v>12553.848</v>
      </c>
    </row>
    <row r="38" spans="1:8" ht="15.75" thickBot="1" x14ac:dyDescent="0.3">
      <c r="A38" s="14" t="s">
        <v>64</v>
      </c>
      <c r="B38" s="15" t="s">
        <v>41</v>
      </c>
      <c r="C38" s="16" t="s">
        <v>5</v>
      </c>
      <c r="D38" s="16">
        <v>2.7</v>
      </c>
      <c r="E38" s="17">
        <f>D38*F26*G26</f>
        <v>9998.6400000000012</v>
      </c>
      <c r="H38" s="40">
        <f>E38+'1 кв.'!E38</f>
        <v>22219.200000000001</v>
      </c>
    </row>
    <row r="39" spans="1:8" ht="15.75" thickBot="1" x14ac:dyDescent="0.3">
      <c r="A39" s="21" t="s">
        <v>48</v>
      </c>
      <c r="B39" s="22" t="s">
        <v>65</v>
      </c>
      <c r="C39" s="23" t="s">
        <v>50</v>
      </c>
      <c r="D39" s="23"/>
      <c r="E39" s="24">
        <v>460.2</v>
      </c>
      <c r="H39" s="40">
        <f>E39+'1 кв.'!E39</f>
        <v>2954.66</v>
      </c>
    </row>
    <row r="40" spans="1:8" ht="30" x14ac:dyDescent="0.25">
      <c r="A40" s="25" t="s">
        <v>62</v>
      </c>
      <c r="B40" s="18" t="s">
        <v>63</v>
      </c>
      <c r="C40" s="19" t="s">
        <v>54</v>
      </c>
      <c r="D40" s="19">
        <v>3</v>
      </c>
      <c r="E40" s="20">
        <f>D40*126.7</f>
        <v>380.1</v>
      </c>
    </row>
    <row r="41" spans="1:8" x14ac:dyDescent="0.25">
      <c r="A41" s="39" t="s">
        <v>72</v>
      </c>
      <c r="B41" s="18"/>
      <c r="C41" s="19"/>
      <c r="D41" s="19"/>
      <c r="E41" s="20"/>
    </row>
    <row r="42" spans="1:8" x14ac:dyDescent="0.25">
      <c r="A42" s="9"/>
      <c r="B42" s="11"/>
      <c r="C42" s="3"/>
      <c r="D42" s="3"/>
      <c r="E42" s="10"/>
    </row>
    <row r="43" spans="1:8" s="30" customFormat="1" ht="14.25" x14ac:dyDescent="0.2">
      <c r="A43" s="26" t="s">
        <v>47</v>
      </c>
      <c r="B43" s="27"/>
      <c r="C43" s="28"/>
      <c r="D43" s="28"/>
      <c r="E43" s="29">
        <f>SUM(E28:E42)</f>
        <v>51759.299999999996</v>
      </c>
    </row>
    <row r="45" spans="1:8" ht="28.5" customHeight="1" x14ac:dyDescent="0.25">
      <c r="A45" s="68" t="s">
        <v>73</v>
      </c>
      <c r="B45" s="68"/>
      <c r="C45" s="68"/>
      <c r="D45" s="68"/>
      <c r="E45" s="68"/>
    </row>
    <row r="46" spans="1:8" ht="30" customHeight="1" x14ac:dyDescent="0.25">
      <c r="A46" s="68" t="s">
        <v>23</v>
      </c>
      <c r="B46" s="68"/>
      <c r="C46" s="68"/>
      <c r="D46" s="68"/>
      <c r="E46" s="68"/>
    </row>
    <row r="47" spans="1:8" x14ac:dyDescent="0.25">
      <c r="A47" s="68" t="s">
        <v>22</v>
      </c>
      <c r="B47" s="68"/>
      <c r="C47" s="68"/>
      <c r="D47" s="68"/>
      <c r="E47" s="68"/>
    </row>
    <row r="48" spans="1:8" x14ac:dyDescent="0.25">
      <c r="A48" s="68" t="s">
        <v>56</v>
      </c>
      <c r="B48" s="68"/>
      <c r="C48" s="68"/>
      <c r="D48" s="68"/>
      <c r="E48" s="68"/>
    </row>
    <row r="49" spans="1:5" x14ac:dyDescent="0.25">
      <c r="A49" s="68" t="s">
        <v>20</v>
      </c>
      <c r="B49" s="68"/>
      <c r="C49" s="68"/>
      <c r="D49" s="68"/>
      <c r="E49" s="68"/>
    </row>
    <row r="50" spans="1:5" x14ac:dyDescent="0.25">
      <c r="A50" s="69" t="s">
        <v>6</v>
      </c>
      <c r="B50" s="69"/>
      <c r="C50" s="69"/>
      <c r="D50" s="69"/>
      <c r="E50" s="69"/>
    </row>
    <row r="51" spans="1:5" x14ac:dyDescent="0.25">
      <c r="A51" s="68" t="s">
        <v>20</v>
      </c>
      <c r="B51" s="68"/>
      <c r="C51" s="68"/>
      <c r="D51" s="68"/>
      <c r="E51" s="68"/>
    </row>
    <row r="52" spans="1:5" x14ac:dyDescent="0.25">
      <c r="A52" s="70" t="s">
        <v>55</v>
      </c>
      <c r="B52" s="70"/>
      <c r="C52" s="70"/>
      <c r="D52" s="70"/>
      <c r="E52" s="70"/>
    </row>
    <row r="53" spans="1:5" x14ac:dyDescent="0.25">
      <c r="B53" s="67" t="s">
        <v>21</v>
      </c>
      <c r="C53" s="67"/>
      <c r="D53" s="67"/>
      <c r="E53" s="8" t="s">
        <v>7</v>
      </c>
    </row>
    <row r="54" spans="1:5" x14ac:dyDescent="0.25">
      <c r="A54" s="32"/>
      <c r="B54" s="32"/>
      <c r="C54" s="32"/>
      <c r="D54" s="32"/>
      <c r="E54" s="32"/>
    </row>
    <row r="55" spans="1:5" x14ac:dyDescent="0.25">
      <c r="A55" s="70" t="s">
        <v>57</v>
      </c>
      <c r="B55" s="70"/>
      <c r="C55" s="70"/>
      <c r="D55" s="70"/>
      <c r="E55" s="70"/>
    </row>
    <row r="56" spans="1:5" x14ac:dyDescent="0.25">
      <c r="B56" s="67" t="s">
        <v>21</v>
      </c>
      <c r="C56" s="67"/>
      <c r="D56" s="67"/>
      <c r="E56" s="8" t="s">
        <v>7</v>
      </c>
    </row>
    <row r="59" spans="1:5" x14ac:dyDescent="0.25">
      <c r="A59" s="30" t="s">
        <v>67</v>
      </c>
    </row>
    <row r="60" spans="1:5" x14ac:dyDescent="0.25">
      <c r="A60" s="2" t="s">
        <v>68</v>
      </c>
      <c r="B60" s="37">
        <v>-65882.289999999994</v>
      </c>
    </row>
    <row r="61" spans="1:5" ht="15.75" x14ac:dyDescent="0.25">
      <c r="A61" s="35" t="s">
        <v>69</v>
      </c>
      <c r="B61" s="38">
        <v>125538.63</v>
      </c>
    </row>
    <row r="62" spans="1:5" x14ac:dyDescent="0.25">
      <c r="A62" s="2" t="s">
        <v>70</v>
      </c>
      <c r="B62" s="38">
        <v>119596.44</v>
      </c>
    </row>
    <row r="63" spans="1:5" x14ac:dyDescent="0.25">
      <c r="A63" s="36" t="s">
        <v>71</v>
      </c>
      <c r="B63" s="37">
        <f>B60+B62-('1 кв.'!E43+'2 кв.'!E43)</f>
        <v>-54896.111999999994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2:E52"/>
    <mergeCell ref="B53:D53"/>
    <mergeCell ref="A55:E55"/>
    <mergeCell ref="B56:D56"/>
    <mergeCell ref="A46:E46"/>
    <mergeCell ref="A47:E47"/>
    <mergeCell ref="A48:E48"/>
    <mergeCell ref="A49:E49"/>
    <mergeCell ref="A50:E50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34" zoomScaleNormal="100" zoomScaleSheetLayoutView="100" workbookViewId="0">
      <selection activeCell="A39" sqref="A3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42578125" style="2" customWidth="1"/>
    <col min="9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1.5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0" t="s">
        <v>74</v>
      </c>
      <c r="E4" s="80"/>
    </row>
    <row r="5" spans="1:5" x14ac:dyDescent="0.25">
      <c r="A5" s="33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9" t="s">
        <v>43</v>
      </c>
      <c r="B7" s="79"/>
      <c r="C7" s="79"/>
      <c r="D7" s="79"/>
      <c r="E7" s="79"/>
    </row>
    <row r="8" spans="1:5" x14ac:dyDescent="0.25">
      <c r="A8" s="75" t="s">
        <v>1</v>
      </c>
      <c r="B8" s="75"/>
      <c r="C8" s="75"/>
      <c r="D8" s="75"/>
      <c r="E8" s="75"/>
    </row>
    <row r="9" spans="1:5" x14ac:dyDescent="0.25">
      <c r="A9" s="72"/>
      <c r="B9" s="72"/>
      <c r="C9" s="72"/>
      <c r="D9" s="72"/>
      <c r="E9" s="72"/>
    </row>
    <row r="10" spans="1:5" x14ac:dyDescent="0.25">
      <c r="A10" s="68" t="s">
        <v>61</v>
      </c>
      <c r="B10" s="68"/>
      <c r="C10" s="68"/>
      <c r="D10" s="68"/>
      <c r="E10" s="68"/>
    </row>
    <row r="11" spans="1:5" ht="28.5" customHeight="1" x14ac:dyDescent="0.25">
      <c r="A11" s="73" t="s">
        <v>16</v>
      </c>
      <c r="B11" s="74"/>
      <c r="C11" s="74"/>
      <c r="D11" s="74"/>
      <c r="E11" s="74"/>
    </row>
    <row r="12" spans="1:5" x14ac:dyDescent="0.25">
      <c r="A12" s="72"/>
      <c r="B12" s="72"/>
      <c r="C12" s="72"/>
      <c r="D12" s="72"/>
      <c r="E12" s="72"/>
    </row>
    <row r="13" spans="1:5" ht="28.5" customHeight="1" x14ac:dyDescent="0.25">
      <c r="A13" s="68" t="s">
        <v>44</v>
      </c>
      <c r="B13" s="68"/>
      <c r="C13" s="68"/>
      <c r="D13" s="68"/>
      <c r="E13" s="68"/>
    </row>
    <row r="14" spans="1:5" x14ac:dyDescent="0.25">
      <c r="A14" s="75" t="s">
        <v>17</v>
      </c>
      <c r="B14" s="72"/>
      <c r="C14" s="72"/>
      <c r="D14" s="72"/>
      <c r="E14" s="72"/>
    </row>
    <row r="15" spans="1:5" x14ac:dyDescent="0.25">
      <c r="A15" s="72"/>
      <c r="B15" s="72"/>
      <c r="C15" s="72"/>
      <c r="D15" s="72"/>
      <c r="E15" s="72"/>
    </row>
    <row r="16" spans="1:5" x14ac:dyDescent="0.25">
      <c r="A16" s="68" t="s">
        <v>39</v>
      </c>
      <c r="B16" s="68"/>
      <c r="C16" s="68"/>
      <c r="D16" s="68"/>
      <c r="E16" s="68"/>
    </row>
    <row r="17" spans="1:8" ht="11.25" customHeight="1" x14ac:dyDescent="0.25">
      <c r="A17" s="75" t="s">
        <v>2</v>
      </c>
      <c r="B17" s="72"/>
      <c r="C17" s="72"/>
      <c r="D17" s="72"/>
      <c r="E17" s="72"/>
    </row>
    <row r="18" spans="1:8" ht="11.25" customHeight="1" x14ac:dyDescent="0.25">
      <c r="A18" s="34"/>
      <c r="B18" s="33"/>
      <c r="C18" s="33"/>
      <c r="D18" s="33"/>
      <c r="E18" s="33"/>
    </row>
    <row r="19" spans="1:8" x14ac:dyDescent="0.25">
      <c r="A19" s="68" t="s">
        <v>40</v>
      </c>
      <c r="B19" s="68"/>
      <c r="C19" s="68"/>
      <c r="D19" s="68"/>
      <c r="E19" s="68"/>
    </row>
    <row r="20" spans="1:8" ht="10.5" customHeight="1" x14ac:dyDescent="0.25">
      <c r="A20" s="75" t="s">
        <v>18</v>
      </c>
      <c r="B20" s="72"/>
      <c r="C20" s="72"/>
      <c r="D20" s="72"/>
      <c r="E20" s="72"/>
    </row>
    <row r="21" spans="1:8" x14ac:dyDescent="0.25">
      <c r="A21" s="72"/>
      <c r="B21" s="72"/>
      <c r="C21" s="72"/>
      <c r="D21" s="72"/>
      <c r="E21" s="72"/>
    </row>
    <row r="22" spans="1:8" ht="30.75" customHeight="1" x14ac:dyDescent="0.25">
      <c r="A22" s="68" t="s">
        <v>19</v>
      </c>
      <c r="B22" s="68"/>
      <c r="C22" s="68"/>
      <c r="D22" s="68"/>
      <c r="E22" s="68"/>
    </row>
    <row r="23" spans="1:8" x14ac:dyDescent="0.25">
      <c r="A23" s="72"/>
      <c r="B23" s="72"/>
      <c r="C23" s="72"/>
      <c r="D23" s="72"/>
      <c r="E23" s="72"/>
    </row>
    <row r="24" spans="1:8" ht="63.75" customHeight="1" x14ac:dyDescent="0.25">
      <c r="A24" s="68" t="s">
        <v>45</v>
      </c>
      <c r="B24" s="68"/>
      <c r="C24" s="68"/>
      <c r="D24" s="68"/>
      <c r="E24" s="68"/>
    </row>
    <row r="25" spans="1:8" ht="33.75" customHeight="1" x14ac:dyDescent="0.25">
      <c r="A25" s="71" t="s">
        <v>46</v>
      </c>
      <c r="B25" s="71"/>
      <c r="C25" s="71"/>
      <c r="D25" s="71"/>
      <c r="E25" s="71"/>
    </row>
    <row r="26" spans="1:8" x14ac:dyDescent="0.25">
      <c r="A26" s="71"/>
      <c r="B26" s="71"/>
      <c r="C26" s="71"/>
      <c r="D26" s="71"/>
      <c r="E26" s="71"/>
      <c r="F26" s="2">
        <v>1234.4000000000001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5702.9279999999999</v>
      </c>
      <c r="H28" s="40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8665.4880000000012</v>
      </c>
      <c r="H29" s="40"/>
    </row>
    <row r="30" spans="1:8" ht="38.25" x14ac:dyDescent="0.25">
      <c r="A30" s="9" t="s">
        <v>31</v>
      </c>
      <c r="B30" s="11" t="s">
        <v>66</v>
      </c>
      <c r="C30" s="3" t="s">
        <v>5</v>
      </c>
      <c r="D30" s="3">
        <v>2.0499999999999998</v>
      </c>
      <c r="E30" s="10">
        <f>D30*F26*G26</f>
        <v>7591.5599999999995</v>
      </c>
      <c r="H30" s="40"/>
    </row>
    <row r="31" spans="1:8" ht="38.25" x14ac:dyDescent="0.25">
      <c r="A31" s="9" t="s">
        <v>32</v>
      </c>
      <c r="B31" s="11" t="s">
        <v>66</v>
      </c>
      <c r="C31" s="3" t="s">
        <v>5</v>
      </c>
      <c r="D31" s="3">
        <v>1.55</v>
      </c>
      <c r="E31" s="10">
        <f>D31*F26*G26</f>
        <v>5739.9600000000009</v>
      </c>
      <c r="H31" s="40"/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2258.9520000000002</v>
      </c>
      <c r="H32" s="40"/>
    </row>
    <row r="33" spans="1:8" ht="60" x14ac:dyDescent="0.25">
      <c r="A33" s="9" t="s">
        <v>28</v>
      </c>
      <c r="B33" s="11" t="s">
        <v>66</v>
      </c>
      <c r="C33" s="3" t="s">
        <v>5</v>
      </c>
      <c r="D33" s="3">
        <v>0.73</v>
      </c>
      <c r="E33" s="10">
        <f>D33*F26*G26</f>
        <v>2703.3360000000002</v>
      </c>
      <c r="H33" s="40"/>
    </row>
    <row r="34" spans="1:8" ht="38.25" x14ac:dyDescent="0.25">
      <c r="A34" s="9" t="s">
        <v>27</v>
      </c>
      <c r="B34" s="11" t="s">
        <v>66</v>
      </c>
      <c r="C34" s="3" t="s">
        <v>5</v>
      </c>
      <c r="D34" s="3">
        <v>0.16</v>
      </c>
      <c r="E34" s="10">
        <f>D34*F26*G26</f>
        <v>592.51200000000006</v>
      </c>
      <c r="H34" s="40"/>
    </row>
    <row r="35" spans="1:8" ht="60" x14ac:dyDescent="0.25">
      <c r="A35" s="9" t="s">
        <v>42</v>
      </c>
      <c r="B35" s="11" t="s">
        <v>35</v>
      </c>
      <c r="C35" s="3" t="s">
        <v>5</v>
      </c>
      <c r="D35" s="3">
        <v>0.28999999999999998</v>
      </c>
      <c r="E35" s="10">
        <v>0</v>
      </c>
      <c r="H35" s="40"/>
    </row>
    <row r="36" spans="1:8" ht="38.25" x14ac:dyDescent="0.25">
      <c r="A36" s="9" t="s">
        <v>36</v>
      </c>
      <c r="B36" s="11" t="s">
        <v>37</v>
      </c>
      <c r="C36" s="3" t="s">
        <v>5</v>
      </c>
      <c r="D36" s="3">
        <v>0.4</v>
      </c>
      <c r="E36" s="10">
        <v>0</v>
      </c>
      <c r="H36" s="40"/>
    </row>
    <row r="37" spans="1:8" x14ac:dyDescent="0.25">
      <c r="A37" s="9" t="s">
        <v>29</v>
      </c>
      <c r="B37" s="11" t="s">
        <v>41</v>
      </c>
      <c r="C37" s="3" t="s">
        <v>5</v>
      </c>
      <c r="D37" s="3">
        <v>2.76</v>
      </c>
      <c r="E37" s="10">
        <f>D37*F26*G26</f>
        <v>10220.832</v>
      </c>
      <c r="H37" s="40"/>
    </row>
    <row r="38" spans="1:8" x14ac:dyDescent="0.25">
      <c r="A38" s="14" t="s">
        <v>64</v>
      </c>
      <c r="B38" s="15" t="s">
        <v>41</v>
      </c>
      <c r="C38" s="16" t="s">
        <v>5</v>
      </c>
      <c r="D38" s="16">
        <v>2.7</v>
      </c>
      <c r="E38" s="17">
        <f>D38*F26*G26</f>
        <v>9998.6400000000012</v>
      </c>
      <c r="H38" s="40"/>
    </row>
    <row r="39" spans="1:8" ht="15.75" thickBot="1" x14ac:dyDescent="0.3">
      <c r="A39" s="43" t="s">
        <v>78</v>
      </c>
      <c r="B39" s="44" t="s">
        <v>75</v>
      </c>
      <c r="C39" s="45" t="s">
        <v>50</v>
      </c>
      <c r="D39" s="45"/>
      <c r="E39" s="46">
        <v>10531.5</v>
      </c>
      <c r="H39" s="40"/>
    </row>
    <row r="40" spans="1:8" ht="15.75" thickBot="1" x14ac:dyDescent="0.3">
      <c r="A40" s="21" t="s">
        <v>48</v>
      </c>
      <c r="B40" s="22" t="s">
        <v>75</v>
      </c>
      <c r="C40" s="23" t="s">
        <v>50</v>
      </c>
      <c r="D40" s="23"/>
      <c r="E40" s="24">
        <v>2850.43</v>
      </c>
      <c r="H40" s="40"/>
    </row>
    <row r="41" spans="1:8" x14ac:dyDescent="0.25">
      <c r="A41" s="25" t="s">
        <v>76</v>
      </c>
      <c r="B41" s="18" t="s">
        <v>77</v>
      </c>
      <c r="C41" s="19" t="s">
        <v>54</v>
      </c>
      <c r="D41" s="19">
        <v>16</v>
      </c>
      <c r="E41" s="20">
        <f>D41*126.7</f>
        <v>2027.2</v>
      </c>
    </row>
    <row r="42" spans="1:8" x14ac:dyDescent="0.25">
      <c r="A42" s="9"/>
      <c r="B42" s="11"/>
      <c r="C42" s="3"/>
      <c r="D42" s="3"/>
      <c r="E42" s="10"/>
    </row>
    <row r="43" spans="1:8" s="30" customFormat="1" ht="14.25" x14ac:dyDescent="0.2">
      <c r="A43" s="26" t="s">
        <v>47</v>
      </c>
      <c r="B43" s="27"/>
      <c r="C43" s="28"/>
      <c r="D43" s="28"/>
      <c r="E43" s="29">
        <f>SUM(E28:E42)</f>
        <v>68883.338000000003</v>
      </c>
    </row>
    <row r="45" spans="1:8" ht="28.5" customHeight="1" x14ac:dyDescent="0.25">
      <c r="A45" s="68" t="s">
        <v>79</v>
      </c>
      <c r="B45" s="68"/>
      <c r="C45" s="68"/>
      <c r="D45" s="68"/>
      <c r="E45" s="68"/>
    </row>
    <row r="46" spans="1:8" ht="30" customHeight="1" x14ac:dyDescent="0.25">
      <c r="A46" s="68" t="s">
        <v>23</v>
      </c>
      <c r="B46" s="68"/>
      <c r="C46" s="68"/>
      <c r="D46" s="68"/>
      <c r="E46" s="68"/>
    </row>
    <row r="47" spans="1:8" x14ac:dyDescent="0.25">
      <c r="A47" s="68" t="s">
        <v>22</v>
      </c>
      <c r="B47" s="68"/>
      <c r="C47" s="68"/>
      <c r="D47" s="68"/>
      <c r="E47" s="68"/>
    </row>
    <row r="48" spans="1:8" ht="31.5" customHeight="1" x14ac:dyDescent="0.25">
      <c r="A48" s="68" t="s">
        <v>56</v>
      </c>
      <c r="B48" s="68"/>
      <c r="C48" s="68"/>
      <c r="D48" s="68"/>
      <c r="E48" s="68"/>
    </row>
    <row r="49" spans="1:5" x14ac:dyDescent="0.25">
      <c r="A49" s="68" t="s">
        <v>20</v>
      </c>
      <c r="B49" s="68"/>
      <c r="C49" s="68"/>
      <c r="D49" s="68"/>
      <c r="E49" s="68"/>
    </row>
    <row r="50" spans="1:5" x14ac:dyDescent="0.25">
      <c r="A50" s="69" t="s">
        <v>6</v>
      </c>
      <c r="B50" s="69"/>
      <c r="C50" s="69"/>
      <c r="D50" s="69"/>
      <c r="E50" s="69"/>
    </row>
    <row r="51" spans="1:5" x14ac:dyDescent="0.25">
      <c r="A51" s="68" t="s">
        <v>20</v>
      </c>
      <c r="B51" s="68"/>
      <c r="C51" s="68"/>
      <c r="D51" s="68"/>
      <c r="E51" s="68"/>
    </row>
    <row r="52" spans="1:5" x14ac:dyDescent="0.25">
      <c r="A52" s="70" t="s">
        <v>55</v>
      </c>
      <c r="B52" s="70"/>
      <c r="C52" s="70"/>
      <c r="D52" s="70"/>
      <c r="E52" s="70"/>
    </row>
    <row r="53" spans="1:5" x14ac:dyDescent="0.25">
      <c r="B53" s="67" t="s">
        <v>21</v>
      </c>
      <c r="C53" s="67"/>
      <c r="D53" s="67"/>
      <c r="E53" s="8" t="s">
        <v>7</v>
      </c>
    </row>
    <row r="54" spans="1:5" x14ac:dyDescent="0.25">
      <c r="A54" s="34"/>
      <c r="B54" s="34"/>
      <c r="C54" s="34"/>
      <c r="D54" s="34"/>
      <c r="E54" s="34"/>
    </row>
    <row r="55" spans="1:5" x14ac:dyDescent="0.25">
      <c r="A55" s="70" t="s">
        <v>57</v>
      </c>
      <c r="B55" s="70"/>
      <c r="C55" s="70"/>
      <c r="D55" s="70"/>
      <c r="E55" s="70"/>
    </row>
    <row r="56" spans="1:5" x14ac:dyDescent="0.25">
      <c r="B56" s="67" t="s">
        <v>21</v>
      </c>
      <c r="C56" s="67"/>
      <c r="D56" s="67"/>
      <c r="E56" s="8" t="s">
        <v>7</v>
      </c>
    </row>
    <row r="59" spans="1:5" x14ac:dyDescent="0.25">
      <c r="A59" s="30" t="s">
        <v>67</v>
      </c>
    </row>
    <row r="60" spans="1:5" x14ac:dyDescent="0.25">
      <c r="A60" s="2" t="s">
        <v>68</v>
      </c>
      <c r="B60" s="37">
        <v>-65882.289999999994</v>
      </c>
    </row>
    <row r="61" spans="1:5" ht="15.75" x14ac:dyDescent="0.25">
      <c r="A61" s="35" t="s">
        <v>69</v>
      </c>
      <c r="B61" s="38">
        <v>191159.34</v>
      </c>
    </row>
    <row r="62" spans="1:5" x14ac:dyDescent="0.25">
      <c r="A62" s="2" t="s">
        <v>70</v>
      </c>
      <c r="B62" s="38">
        <v>184701.45</v>
      </c>
    </row>
    <row r="63" spans="1:5" x14ac:dyDescent="0.25">
      <c r="A63" s="36" t="s">
        <v>71</v>
      </c>
      <c r="B63" s="37">
        <f>B60+B62-('1 кв.'!E43+'2 кв.'!E43+E43)</f>
        <v>-58674.439999999988</v>
      </c>
    </row>
  </sheetData>
  <mergeCells count="34">
    <mergeCell ref="A52:E52"/>
    <mergeCell ref="B53:D53"/>
    <mergeCell ref="A55:E55"/>
    <mergeCell ref="B56:D56"/>
    <mergeCell ref="A46:E46"/>
    <mergeCell ref="A47:E47"/>
    <mergeCell ref="A48:E48"/>
    <mergeCell ref="A49:E49"/>
    <mergeCell ref="A50:E50"/>
    <mergeCell ref="A51:E51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BreakPreview" topLeftCell="A43" zoomScaleNormal="100" zoomScaleSheetLayoutView="100" workbookViewId="0">
      <selection activeCell="C57" sqref="C5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42578125" style="2" customWidth="1"/>
    <col min="9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3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41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0" t="s">
        <v>98</v>
      </c>
      <c r="E4" s="80"/>
    </row>
    <row r="5" spans="1:5" x14ac:dyDescent="0.25">
      <c r="A5" s="41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9" t="s">
        <v>43</v>
      </c>
      <c r="B7" s="79"/>
      <c r="C7" s="79"/>
      <c r="D7" s="79"/>
      <c r="E7" s="79"/>
    </row>
    <row r="8" spans="1:5" x14ac:dyDescent="0.25">
      <c r="A8" s="75" t="s">
        <v>1</v>
      </c>
      <c r="B8" s="75"/>
      <c r="C8" s="75"/>
      <c r="D8" s="75"/>
      <c r="E8" s="75"/>
    </row>
    <row r="9" spans="1:5" x14ac:dyDescent="0.25">
      <c r="A9" s="72"/>
      <c r="B9" s="72"/>
      <c r="C9" s="72"/>
      <c r="D9" s="72"/>
      <c r="E9" s="72"/>
    </row>
    <row r="10" spans="1:5" x14ac:dyDescent="0.25">
      <c r="A10" s="68" t="s">
        <v>61</v>
      </c>
      <c r="B10" s="68"/>
      <c r="C10" s="68"/>
      <c r="D10" s="68"/>
      <c r="E10" s="68"/>
    </row>
    <row r="11" spans="1:5" ht="27" customHeight="1" x14ac:dyDescent="0.25">
      <c r="A11" s="73" t="s">
        <v>16</v>
      </c>
      <c r="B11" s="74"/>
      <c r="C11" s="74"/>
      <c r="D11" s="74"/>
      <c r="E11" s="74"/>
    </row>
    <row r="12" spans="1:5" x14ac:dyDescent="0.25">
      <c r="A12" s="72"/>
      <c r="B12" s="72"/>
      <c r="C12" s="72"/>
      <c r="D12" s="72"/>
      <c r="E12" s="72"/>
    </row>
    <row r="13" spans="1:5" ht="29.25" customHeight="1" x14ac:dyDescent="0.25">
      <c r="A13" s="68" t="s">
        <v>103</v>
      </c>
      <c r="B13" s="68"/>
      <c r="C13" s="68"/>
      <c r="D13" s="68"/>
      <c r="E13" s="68"/>
    </row>
    <row r="14" spans="1:5" x14ac:dyDescent="0.25">
      <c r="A14" s="75" t="s">
        <v>17</v>
      </c>
      <c r="B14" s="72"/>
      <c r="C14" s="72"/>
      <c r="D14" s="72"/>
      <c r="E14" s="72"/>
    </row>
    <row r="15" spans="1:5" x14ac:dyDescent="0.25">
      <c r="A15" s="72"/>
      <c r="B15" s="72"/>
      <c r="C15" s="72"/>
      <c r="D15" s="72"/>
      <c r="E15" s="72"/>
    </row>
    <row r="16" spans="1:5" x14ac:dyDescent="0.25">
      <c r="A16" s="68" t="s">
        <v>39</v>
      </c>
      <c r="B16" s="68"/>
      <c r="C16" s="68"/>
      <c r="D16" s="68"/>
      <c r="E16" s="68"/>
    </row>
    <row r="17" spans="1:8" ht="11.25" customHeight="1" x14ac:dyDescent="0.25">
      <c r="A17" s="75" t="s">
        <v>2</v>
      </c>
      <c r="B17" s="72"/>
      <c r="C17" s="72"/>
      <c r="D17" s="72"/>
      <c r="E17" s="72"/>
    </row>
    <row r="18" spans="1:8" ht="11.25" customHeight="1" x14ac:dyDescent="0.25">
      <c r="A18" s="42"/>
      <c r="B18" s="41"/>
      <c r="C18" s="41"/>
      <c r="D18" s="41"/>
      <c r="E18" s="41"/>
    </row>
    <row r="19" spans="1:8" x14ac:dyDescent="0.25">
      <c r="A19" s="68" t="s">
        <v>40</v>
      </c>
      <c r="B19" s="68"/>
      <c r="C19" s="68"/>
      <c r="D19" s="68"/>
      <c r="E19" s="68"/>
    </row>
    <row r="20" spans="1:8" ht="10.5" customHeight="1" x14ac:dyDescent="0.25">
      <c r="A20" s="75" t="s">
        <v>18</v>
      </c>
      <c r="B20" s="72"/>
      <c r="C20" s="72"/>
      <c r="D20" s="72"/>
      <c r="E20" s="72"/>
    </row>
    <row r="21" spans="1:8" x14ac:dyDescent="0.25">
      <c r="A21" s="72"/>
      <c r="B21" s="72"/>
      <c r="C21" s="72"/>
      <c r="D21" s="72"/>
      <c r="E21" s="72"/>
    </row>
    <row r="22" spans="1:8" ht="30.75" customHeight="1" x14ac:dyDescent="0.25">
      <c r="A22" s="68" t="s">
        <v>19</v>
      </c>
      <c r="B22" s="68"/>
      <c r="C22" s="68"/>
      <c r="D22" s="68"/>
      <c r="E22" s="68"/>
    </row>
    <row r="23" spans="1:8" x14ac:dyDescent="0.25">
      <c r="A23" s="72"/>
      <c r="B23" s="72"/>
      <c r="C23" s="72"/>
      <c r="D23" s="72"/>
      <c r="E23" s="72"/>
    </row>
    <row r="24" spans="1:8" ht="63.75" customHeight="1" x14ac:dyDescent="0.25">
      <c r="A24" s="68" t="s">
        <v>102</v>
      </c>
      <c r="B24" s="68"/>
      <c r="C24" s="68"/>
      <c r="D24" s="68"/>
      <c r="E24" s="68"/>
    </row>
    <row r="25" spans="1:8" ht="33.75" customHeight="1" x14ac:dyDescent="0.25">
      <c r="A25" s="71" t="s">
        <v>46</v>
      </c>
      <c r="B25" s="71"/>
      <c r="C25" s="71"/>
      <c r="D25" s="71"/>
      <c r="E25" s="71"/>
    </row>
    <row r="26" spans="1:8" x14ac:dyDescent="0.25">
      <c r="A26" s="71"/>
      <c r="B26" s="71"/>
      <c r="C26" s="71"/>
      <c r="D26" s="71"/>
      <c r="E26" s="71"/>
      <c r="F26" s="2">
        <v>1234.4000000000001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5702.9279999999999</v>
      </c>
      <c r="H28" s="40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8665.4880000000012</v>
      </c>
      <c r="H29" s="40"/>
    </row>
    <row r="30" spans="1:8" ht="38.25" x14ac:dyDescent="0.25">
      <c r="A30" s="9" t="s">
        <v>31</v>
      </c>
      <c r="B30" s="11" t="s">
        <v>66</v>
      </c>
      <c r="C30" s="3" t="s">
        <v>5</v>
      </c>
      <c r="D30" s="3">
        <v>2.0499999999999998</v>
      </c>
      <c r="E30" s="10">
        <f>D30*F26*G26</f>
        <v>7591.5599999999995</v>
      </c>
      <c r="H30" s="40"/>
    </row>
    <row r="31" spans="1:8" ht="38.25" x14ac:dyDescent="0.25">
      <c r="A31" s="9" t="s">
        <v>32</v>
      </c>
      <c r="B31" s="11" t="s">
        <v>66</v>
      </c>
      <c r="C31" s="3" t="s">
        <v>5</v>
      </c>
      <c r="D31" s="3">
        <v>1.55</v>
      </c>
      <c r="E31" s="10">
        <f>D31*F26*G26</f>
        <v>5739.9600000000009</v>
      </c>
      <c r="H31" s="40"/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2258.9520000000002</v>
      </c>
      <c r="H32" s="40"/>
    </row>
    <row r="33" spans="1:8" ht="60" x14ac:dyDescent="0.25">
      <c r="A33" s="9" t="s">
        <v>28</v>
      </c>
      <c r="B33" s="11" t="s">
        <v>66</v>
      </c>
      <c r="C33" s="3" t="s">
        <v>5</v>
      </c>
      <c r="D33" s="3">
        <v>0.73</v>
      </c>
      <c r="E33" s="10">
        <f>D33*F26*G26</f>
        <v>2703.3360000000002</v>
      </c>
      <c r="H33" s="40"/>
    </row>
    <row r="34" spans="1:8" ht="38.25" x14ac:dyDescent="0.25">
      <c r="A34" s="9" t="s">
        <v>27</v>
      </c>
      <c r="B34" s="11" t="s">
        <v>66</v>
      </c>
      <c r="C34" s="3" t="s">
        <v>5</v>
      </c>
      <c r="D34" s="3">
        <v>0.16</v>
      </c>
      <c r="E34" s="10">
        <f>D34*F26*G26</f>
        <v>592.51200000000006</v>
      </c>
      <c r="H34" s="40"/>
    </row>
    <row r="35" spans="1:8" ht="60" x14ac:dyDescent="0.25">
      <c r="A35" s="9" t="s">
        <v>42</v>
      </c>
      <c r="B35" s="11" t="s">
        <v>35</v>
      </c>
      <c r="C35" s="3" t="s">
        <v>5</v>
      </c>
      <c r="D35" s="3">
        <v>0.28999999999999998</v>
      </c>
      <c r="E35" s="10">
        <v>0</v>
      </c>
      <c r="H35" s="40"/>
    </row>
    <row r="36" spans="1:8" ht="38.25" x14ac:dyDescent="0.25">
      <c r="A36" s="9" t="s">
        <v>36</v>
      </c>
      <c r="B36" s="11" t="s">
        <v>37</v>
      </c>
      <c r="C36" s="3" t="s">
        <v>5</v>
      </c>
      <c r="D36" s="3">
        <v>0.4</v>
      </c>
      <c r="E36" s="10">
        <v>0</v>
      </c>
      <c r="H36" s="40"/>
    </row>
    <row r="37" spans="1:8" x14ac:dyDescent="0.25">
      <c r="A37" s="9" t="s">
        <v>29</v>
      </c>
      <c r="B37" s="11" t="s">
        <v>41</v>
      </c>
      <c r="C37" s="3" t="s">
        <v>5</v>
      </c>
      <c r="D37" s="3">
        <v>2.76</v>
      </c>
      <c r="E37" s="10">
        <f>D37*F26*G26</f>
        <v>10220.832</v>
      </c>
      <c r="H37" s="40"/>
    </row>
    <row r="38" spans="1:8" ht="15.75" thickBot="1" x14ac:dyDescent="0.3">
      <c r="A38" s="14" t="s">
        <v>64</v>
      </c>
      <c r="B38" s="15" t="s">
        <v>41</v>
      </c>
      <c r="C38" s="16" t="s">
        <v>5</v>
      </c>
      <c r="D38" s="16">
        <v>2.7</v>
      </c>
      <c r="E38" s="17">
        <f>D38*F26*G26</f>
        <v>9998.6400000000012</v>
      </c>
      <c r="H38" s="40"/>
    </row>
    <row r="39" spans="1:8" ht="15.75" thickBot="1" x14ac:dyDescent="0.3">
      <c r="A39" s="21" t="s">
        <v>48</v>
      </c>
      <c r="B39" s="22" t="s">
        <v>99</v>
      </c>
      <c r="C39" s="23" t="s">
        <v>50</v>
      </c>
      <c r="D39" s="23"/>
      <c r="E39" s="24">
        <v>4741.95</v>
      </c>
      <c r="H39" s="40"/>
    </row>
    <row r="40" spans="1:8" ht="45" x14ac:dyDescent="0.25">
      <c r="A40" s="25" t="s">
        <v>100</v>
      </c>
      <c r="B40" s="18" t="s">
        <v>94</v>
      </c>
      <c r="C40" s="19" t="s">
        <v>54</v>
      </c>
      <c r="D40" s="19">
        <v>16</v>
      </c>
      <c r="E40" s="20">
        <f>D40*126.7</f>
        <v>2027.2</v>
      </c>
    </row>
    <row r="41" spans="1:8" ht="30" x14ac:dyDescent="0.25">
      <c r="A41" s="39" t="s">
        <v>101</v>
      </c>
      <c r="B41" s="18" t="s">
        <v>94</v>
      </c>
      <c r="C41" s="19" t="s">
        <v>54</v>
      </c>
      <c r="D41" s="19">
        <v>10</v>
      </c>
      <c r="E41" s="20">
        <f>D41*126.7</f>
        <v>1267</v>
      </c>
    </row>
    <row r="42" spans="1:8" x14ac:dyDescent="0.25">
      <c r="A42" s="9"/>
      <c r="B42" s="11"/>
      <c r="C42" s="3"/>
      <c r="D42" s="3"/>
      <c r="E42" s="10"/>
    </row>
    <row r="43" spans="1:8" s="30" customFormat="1" ht="14.25" x14ac:dyDescent="0.2">
      <c r="A43" s="26" t="s">
        <v>47</v>
      </c>
      <c r="B43" s="27"/>
      <c r="C43" s="28"/>
      <c r="D43" s="28"/>
      <c r="E43" s="29">
        <f>SUM(E28:E42)</f>
        <v>61510.358</v>
      </c>
    </row>
    <row r="45" spans="1:8" ht="28.5" customHeight="1" x14ac:dyDescent="0.25">
      <c r="A45" s="68" t="s">
        <v>104</v>
      </c>
      <c r="B45" s="68"/>
      <c r="C45" s="68"/>
      <c r="D45" s="68"/>
      <c r="E45" s="68"/>
    </row>
    <row r="46" spans="1:8" ht="30" customHeight="1" x14ac:dyDescent="0.25">
      <c r="A46" s="68" t="s">
        <v>23</v>
      </c>
      <c r="B46" s="68"/>
      <c r="C46" s="68"/>
      <c r="D46" s="68"/>
      <c r="E46" s="68"/>
    </row>
    <row r="47" spans="1:8" x14ac:dyDescent="0.25">
      <c r="A47" s="68" t="s">
        <v>22</v>
      </c>
      <c r="B47" s="68"/>
      <c r="C47" s="68"/>
      <c r="D47" s="68"/>
      <c r="E47" s="68"/>
    </row>
    <row r="48" spans="1:8" ht="31.5" customHeight="1" x14ac:dyDescent="0.25">
      <c r="A48" s="68" t="s">
        <v>56</v>
      </c>
      <c r="B48" s="68"/>
      <c r="C48" s="68"/>
      <c r="D48" s="68"/>
      <c r="E48" s="68"/>
    </row>
    <row r="49" spans="1:5" x14ac:dyDescent="0.25">
      <c r="A49" s="68" t="s">
        <v>20</v>
      </c>
      <c r="B49" s="68"/>
      <c r="C49" s="68"/>
      <c r="D49" s="68"/>
      <c r="E49" s="68"/>
    </row>
    <row r="50" spans="1:5" x14ac:dyDescent="0.25">
      <c r="A50" s="69" t="s">
        <v>6</v>
      </c>
      <c r="B50" s="69"/>
      <c r="C50" s="69"/>
      <c r="D50" s="69"/>
      <c r="E50" s="69"/>
    </row>
    <row r="51" spans="1:5" x14ac:dyDescent="0.25">
      <c r="A51" s="68" t="s">
        <v>20</v>
      </c>
      <c r="B51" s="68"/>
      <c r="C51" s="68"/>
      <c r="D51" s="68"/>
      <c r="E51" s="68"/>
    </row>
    <row r="52" spans="1:5" x14ac:dyDescent="0.25">
      <c r="A52" s="70" t="s">
        <v>55</v>
      </c>
      <c r="B52" s="70"/>
      <c r="C52" s="70"/>
      <c r="D52" s="70"/>
      <c r="E52" s="70"/>
    </row>
    <row r="53" spans="1:5" x14ac:dyDescent="0.25">
      <c r="B53" s="67" t="s">
        <v>21</v>
      </c>
      <c r="C53" s="67"/>
      <c r="D53" s="67"/>
      <c r="E53" s="8" t="s">
        <v>7</v>
      </c>
    </row>
    <row r="54" spans="1:5" x14ac:dyDescent="0.25">
      <c r="A54" s="42"/>
      <c r="B54" s="42"/>
      <c r="C54" s="42"/>
      <c r="D54" s="42"/>
      <c r="E54" s="42"/>
    </row>
    <row r="55" spans="1:5" x14ac:dyDescent="0.25">
      <c r="A55" s="70" t="s">
        <v>57</v>
      </c>
      <c r="B55" s="70"/>
      <c r="C55" s="70"/>
      <c r="D55" s="70"/>
      <c r="E55" s="70"/>
    </row>
    <row r="56" spans="1:5" x14ac:dyDescent="0.25">
      <c r="B56" s="67" t="s">
        <v>21</v>
      </c>
      <c r="C56" s="67"/>
      <c r="D56" s="67"/>
      <c r="E56" s="8" t="s">
        <v>7</v>
      </c>
    </row>
    <row r="59" spans="1:5" x14ac:dyDescent="0.25">
      <c r="A59" s="30" t="s">
        <v>67</v>
      </c>
    </row>
    <row r="60" spans="1:5" x14ac:dyDescent="0.25">
      <c r="A60" s="2" t="s">
        <v>68</v>
      </c>
      <c r="B60" s="37">
        <v>-65882.289999999994</v>
      </c>
    </row>
    <row r="61" spans="1:5" ht="15.75" x14ac:dyDescent="0.25">
      <c r="A61" s="35" t="s">
        <v>69</v>
      </c>
      <c r="B61" s="38">
        <v>256780.05</v>
      </c>
    </row>
    <row r="62" spans="1:5" x14ac:dyDescent="0.25">
      <c r="A62" s="2" t="s">
        <v>70</v>
      </c>
      <c r="B62" s="38">
        <v>246399.52</v>
      </c>
    </row>
    <row r="63" spans="1:5" x14ac:dyDescent="0.25">
      <c r="A63" s="36" t="s">
        <v>71</v>
      </c>
      <c r="B63" s="37">
        <f>B60+B62-('1 кв.'!E43+'2 кв.'!E43+'3 кв.'!E43+'4 кв.'!E43)</f>
        <v>-58486.728000000032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2:E52"/>
    <mergeCell ref="B53:D53"/>
    <mergeCell ref="A55:E55"/>
    <mergeCell ref="B56:D56"/>
    <mergeCell ref="A46:E46"/>
    <mergeCell ref="A47:E47"/>
    <mergeCell ref="A48:E48"/>
    <mergeCell ref="A49:E49"/>
    <mergeCell ref="A50:E50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19" zoomScaleNormal="100" zoomScaleSheetLayoutView="100" workbookViewId="0">
      <selection activeCell="E33" sqref="E3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2" t="s">
        <v>80</v>
      </c>
      <c r="B1" s="82"/>
      <c r="C1" s="82"/>
      <c r="D1" s="47"/>
    </row>
    <row r="2" spans="1:5" ht="15.75" x14ac:dyDescent="0.25">
      <c r="A2" s="83" t="s">
        <v>81</v>
      </c>
      <c r="B2" s="83"/>
      <c r="C2" s="83"/>
      <c r="D2" s="35"/>
    </row>
    <row r="3" spans="1:5" ht="15.75" x14ac:dyDescent="0.25">
      <c r="A3" s="83" t="s">
        <v>82</v>
      </c>
      <c r="B3" s="83"/>
      <c r="C3" s="83"/>
      <c r="D3" s="35"/>
    </row>
    <row r="4" spans="1:5" ht="15.75" x14ac:dyDescent="0.25">
      <c r="A4" s="82" t="s">
        <v>97</v>
      </c>
      <c r="B4" s="82"/>
      <c r="C4" s="82"/>
      <c r="D4" s="47"/>
    </row>
    <row r="5" spans="1:5" ht="15.75" x14ac:dyDescent="0.25">
      <c r="A5" s="84"/>
      <c r="B5" s="84"/>
      <c r="C5" s="84"/>
      <c r="D5" s="1"/>
    </row>
    <row r="6" spans="1:5" ht="15.75" x14ac:dyDescent="0.25">
      <c r="A6" s="35"/>
      <c r="B6" s="2" t="s">
        <v>68</v>
      </c>
      <c r="C6" s="37">
        <f>'4 кв.'!B60</f>
        <v>-65882.289999999994</v>
      </c>
      <c r="D6" s="48"/>
    </row>
    <row r="7" spans="1:5" ht="15.75" x14ac:dyDescent="0.25">
      <c r="A7" s="49" t="s">
        <v>83</v>
      </c>
      <c r="B7" s="35" t="s">
        <v>69</v>
      </c>
      <c r="C7" s="38">
        <f>'4 кв.'!B61</f>
        <v>256780.05</v>
      </c>
      <c r="D7" s="50"/>
    </row>
    <row r="8" spans="1:5" ht="15.75" x14ac:dyDescent="0.25">
      <c r="A8" s="12"/>
      <c r="B8" s="2" t="s">
        <v>70</v>
      </c>
      <c r="C8" s="38">
        <f>'4 кв.'!B62</f>
        <v>246399.52</v>
      </c>
      <c r="D8" s="50"/>
    </row>
    <row r="9" spans="1:5" ht="15.75" x14ac:dyDescent="0.25">
      <c r="A9" s="12"/>
      <c r="B9" s="35" t="s">
        <v>84</v>
      </c>
      <c r="C9" s="51">
        <f>SUM(C8:C8)</f>
        <v>246399.52</v>
      </c>
      <c r="D9" s="48"/>
    </row>
    <row r="10" spans="1:5" ht="15.75" x14ac:dyDescent="0.25">
      <c r="A10" s="1"/>
      <c r="B10" s="81"/>
      <c r="C10" s="81"/>
      <c r="D10" s="50"/>
    </row>
    <row r="11" spans="1:5" ht="15.75" x14ac:dyDescent="0.25">
      <c r="A11" s="52" t="s">
        <v>85</v>
      </c>
      <c r="B11" s="53" t="s">
        <v>48</v>
      </c>
      <c r="C11" s="38">
        <f>'1 кв.'!E39+'2 кв.'!E39+'3 кв.'!E40+'4 кв.'!E39</f>
        <v>10547.04</v>
      </c>
      <c r="D11" s="50"/>
    </row>
    <row r="12" spans="1:5" ht="15.75" x14ac:dyDescent="0.25">
      <c r="A12" s="1"/>
      <c r="B12" s="53" t="s">
        <v>86</v>
      </c>
      <c r="C12" s="38">
        <f>E28+E29</f>
        <v>10000.146000000001</v>
      </c>
      <c r="D12" s="50"/>
      <c r="E12" s="54"/>
    </row>
    <row r="13" spans="1:5" ht="15.75" x14ac:dyDescent="0.25">
      <c r="B13" s="55" t="s">
        <v>4</v>
      </c>
      <c r="C13" s="38">
        <f>'1 кв.'!E28+'2 кв.'!E28+'3 кв.'!E28+'4 кв.'!E28</f>
        <v>24292.991999999998</v>
      </c>
      <c r="D13" s="50"/>
    </row>
    <row r="14" spans="1:5" ht="15.75" x14ac:dyDescent="0.25">
      <c r="A14" s="52"/>
      <c r="B14" s="55" t="s">
        <v>25</v>
      </c>
      <c r="C14" s="38">
        <f>'1 кв.'!E29+'2 кв.'!E29+'3 кв.'!E29+'4 кв.'!E29</f>
        <v>33995.376000000004</v>
      </c>
      <c r="D14" s="50"/>
    </row>
    <row r="15" spans="1:5" ht="15.75" x14ac:dyDescent="0.25">
      <c r="A15" s="52"/>
      <c r="B15" s="55" t="s">
        <v>31</v>
      </c>
      <c r="C15" s="38">
        <f>'1 кв.'!E30+'2 кв.'!E30+'3 кв.'!E30+'4 кв.'!E30</f>
        <v>28952.851999999999</v>
      </c>
      <c r="D15" s="50"/>
    </row>
    <row r="16" spans="1:5" ht="15.75" x14ac:dyDescent="0.25">
      <c r="A16" s="52"/>
      <c r="B16" s="55" t="s">
        <v>32</v>
      </c>
      <c r="C16" s="38">
        <f>'1 кв.'!E31+'2 кв.'!E31+'3 кв.'!E31+'4 кв.'!E31</f>
        <v>21818.020000000004</v>
      </c>
      <c r="D16" s="50"/>
    </row>
    <row r="17" spans="1:5" ht="15.75" x14ac:dyDescent="0.25">
      <c r="A17" s="52"/>
      <c r="B17" s="55" t="s">
        <v>33</v>
      </c>
      <c r="C17" s="38">
        <f>'1 кв.'!E32+'2 кв.'!E32+'3 кв.'!E32+'4 кв.'!E32</f>
        <v>9035.8080000000009</v>
      </c>
      <c r="D17" s="50"/>
    </row>
    <row r="18" spans="1:5" ht="15.75" x14ac:dyDescent="0.25">
      <c r="A18" s="52"/>
      <c r="B18" s="55" t="s">
        <v>87</v>
      </c>
      <c r="C18" s="38">
        <f>'1 кв.'!E33+'2 кв.'!E33+'3 кв.'!E33+'4 кв.'!E33</f>
        <v>10628.184000000001</v>
      </c>
      <c r="D18" s="50"/>
    </row>
    <row r="19" spans="1:5" ht="15.75" x14ac:dyDescent="0.25">
      <c r="A19" s="52"/>
      <c r="B19" s="55" t="s">
        <v>88</v>
      </c>
      <c r="C19" s="38">
        <f>'1 кв.'!E34+'2 кв.'!E34+'3 кв.'!E34+'4 кв.'!E34</f>
        <v>2370.0480000000002</v>
      </c>
      <c r="D19" s="50"/>
    </row>
    <row r="20" spans="1:5" ht="15.75" x14ac:dyDescent="0.25">
      <c r="A20" s="52"/>
      <c r="B20" s="55" t="s">
        <v>89</v>
      </c>
      <c r="C20" s="38">
        <f>'1 кв.'!E35+'2 кв.'!E35+'3 кв.'!E35+'4 кв.'!E35</f>
        <v>1620</v>
      </c>
      <c r="D20" s="50"/>
    </row>
    <row r="21" spans="1:5" ht="15.75" x14ac:dyDescent="0.25">
      <c r="A21" s="52"/>
      <c r="B21" s="55" t="s">
        <v>36</v>
      </c>
      <c r="C21" s="38">
        <f>'1 кв.'!E36+'2 кв.'!E36+'3 кв.'!E36+'4 кв.'!E36</f>
        <v>0</v>
      </c>
      <c r="D21" s="50"/>
    </row>
    <row r="22" spans="1:5" ht="15.75" x14ac:dyDescent="0.25">
      <c r="A22" s="52"/>
      <c r="B22" s="55" t="s">
        <v>29</v>
      </c>
      <c r="C22" s="38">
        <f>'1 кв.'!E37+'2 кв.'!E37+'3 кв.'!E37+'4 кв.'!E37</f>
        <v>32995.512000000002</v>
      </c>
      <c r="D22" s="50"/>
    </row>
    <row r="23" spans="1:5" ht="15.75" x14ac:dyDescent="0.25">
      <c r="A23" s="52"/>
      <c r="B23" s="55" t="s">
        <v>38</v>
      </c>
      <c r="C23" s="38">
        <f>'1 кв.'!E38+'2 кв.'!E38+'3 кв.'!E38+'4 кв.'!E38</f>
        <v>42216.480000000003</v>
      </c>
      <c r="D23" s="50"/>
    </row>
    <row r="24" spans="1:5" ht="15.75" x14ac:dyDescent="0.25">
      <c r="A24" s="52"/>
      <c r="B24" s="55" t="s">
        <v>78</v>
      </c>
      <c r="C24" s="38">
        <f>'3 кв.'!E39</f>
        <v>10531.5</v>
      </c>
      <c r="D24" s="50"/>
    </row>
    <row r="25" spans="1:5" ht="15.75" x14ac:dyDescent="0.25">
      <c r="A25" s="1"/>
      <c r="B25" s="49" t="s">
        <v>90</v>
      </c>
      <c r="C25" s="37">
        <f>SUM(C11:C24)</f>
        <v>239003.95800000001</v>
      </c>
      <c r="D25" s="50"/>
      <c r="E25" s="54">
        <f>'1 кв.'!E43+'2 кв.'!E43+'3 кв.'!E43+'4 кв.'!E43</f>
        <v>239003.95800000001</v>
      </c>
    </row>
    <row r="26" spans="1:5" ht="15.75" x14ac:dyDescent="0.25">
      <c r="A26" s="1"/>
      <c r="B26" s="56" t="s">
        <v>91</v>
      </c>
      <c r="C26" s="37">
        <f>C6+C9-C25</f>
        <v>-58486.728000000032</v>
      </c>
      <c r="D26" s="50"/>
    </row>
    <row r="27" spans="1:5" s="60" customFormat="1" ht="30" x14ac:dyDescent="0.25">
      <c r="A27" s="57"/>
      <c r="B27" s="58" t="s">
        <v>92</v>
      </c>
      <c r="C27" s="3" t="s">
        <v>93</v>
      </c>
      <c r="D27" s="59"/>
    </row>
    <row r="28" spans="1:5" ht="30" x14ac:dyDescent="0.25">
      <c r="A28" s="11" t="s">
        <v>53</v>
      </c>
      <c r="B28" s="25" t="s">
        <v>51</v>
      </c>
      <c r="C28" s="19">
        <v>30</v>
      </c>
      <c r="D28" s="50"/>
      <c r="E28" s="60">
        <f>36.3*118.42</f>
        <v>4298.6459999999997</v>
      </c>
    </row>
    <row r="29" spans="1:5" ht="15.75" x14ac:dyDescent="0.25">
      <c r="A29" s="11"/>
      <c r="B29" s="25" t="s">
        <v>52</v>
      </c>
      <c r="C29" s="3">
        <v>6.3</v>
      </c>
      <c r="D29" s="50"/>
      <c r="E29" s="60">
        <f>45*126.7</f>
        <v>5701.5</v>
      </c>
    </row>
    <row r="30" spans="1:5" ht="15.75" x14ac:dyDescent="0.25">
      <c r="A30" s="11" t="s">
        <v>63</v>
      </c>
      <c r="B30" s="25" t="s">
        <v>62</v>
      </c>
      <c r="C30" s="3">
        <v>3</v>
      </c>
      <c r="D30" s="50"/>
      <c r="E30" s="60"/>
    </row>
    <row r="31" spans="1:5" ht="15.75" x14ac:dyDescent="0.25">
      <c r="A31" s="11" t="s">
        <v>77</v>
      </c>
      <c r="B31" s="25" t="s">
        <v>76</v>
      </c>
      <c r="C31" s="3">
        <v>16</v>
      </c>
      <c r="D31" s="50"/>
      <c r="E31" s="60"/>
    </row>
    <row r="32" spans="1:5" ht="30" x14ac:dyDescent="0.25">
      <c r="A32" s="11" t="s">
        <v>94</v>
      </c>
      <c r="B32" s="25" t="s">
        <v>100</v>
      </c>
      <c r="C32" s="3">
        <v>16</v>
      </c>
      <c r="D32" s="50"/>
      <c r="E32" s="60"/>
    </row>
    <row r="33" spans="1:5" ht="15.75" x14ac:dyDescent="0.25">
      <c r="A33" s="11"/>
      <c r="B33" s="25" t="s">
        <v>101</v>
      </c>
      <c r="C33" s="3">
        <v>10</v>
      </c>
      <c r="D33" s="50"/>
      <c r="E33" s="60"/>
    </row>
    <row r="34" spans="1:5" ht="15.75" x14ac:dyDescent="0.25">
      <c r="A34" s="3"/>
      <c r="B34" s="9"/>
      <c r="C34" s="61"/>
      <c r="D34" s="50"/>
    </row>
    <row r="35" spans="1:5" s="66" customFormat="1" ht="15.75" x14ac:dyDescent="0.25">
      <c r="A35" s="62"/>
      <c r="B35" s="63" t="s">
        <v>95</v>
      </c>
      <c r="C35" s="64">
        <f>SUM(C28:C34)</f>
        <v>81.3</v>
      </c>
      <c r="D35" s="65"/>
    </row>
    <row r="36" spans="1:5" ht="15.75" x14ac:dyDescent="0.25">
      <c r="A36" s="1"/>
      <c r="B36" s="49"/>
      <c r="C36" s="49"/>
      <c r="D36" s="50"/>
    </row>
    <row r="37" spans="1:5" ht="15.75" x14ac:dyDescent="0.25">
      <c r="A37" s="49" t="s">
        <v>96</v>
      </c>
      <c r="C37" s="49"/>
      <c r="D37" s="50"/>
    </row>
    <row r="38" spans="1:5" ht="15.75" x14ac:dyDescent="0.25">
      <c r="A38" s="1"/>
      <c r="B38" s="49"/>
      <c r="C38" s="49"/>
      <c r="D38" s="50"/>
    </row>
    <row r="39" spans="1:5" ht="15.75" x14ac:dyDescent="0.25">
      <c r="A39" s="1"/>
      <c r="B39" s="49"/>
      <c r="C39" s="49"/>
      <c r="D39" s="50"/>
    </row>
    <row r="40" spans="1:5" ht="15.75" x14ac:dyDescent="0.25">
      <c r="A40" s="1"/>
      <c r="B40" s="49"/>
      <c r="C40" s="49"/>
      <c r="D40" s="50"/>
    </row>
    <row r="41" spans="1:5" ht="15.75" x14ac:dyDescent="0.25">
      <c r="A41" s="1"/>
      <c r="B41" s="49"/>
      <c r="C41" s="49"/>
      <c r="D41" s="50"/>
    </row>
    <row r="42" spans="1:5" ht="15.75" x14ac:dyDescent="0.25">
      <c r="A42" s="1"/>
      <c r="B42" s="49"/>
      <c r="C42" s="49"/>
      <c r="D42" s="50"/>
    </row>
    <row r="43" spans="1:5" ht="15.75" x14ac:dyDescent="0.25">
      <c r="A43" s="1"/>
      <c r="B43" s="49"/>
      <c r="C43" s="49"/>
      <c r="D43" s="50"/>
    </row>
    <row r="44" spans="1:5" ht="15.75" x14ac:dyDescent="0.25">
      <c r="A44" s="1"/>
      <c r="B44" s="49"/>
      <c r="C44" s="49"/>
      <c r="D44" s="50"/>
    </row>
    <row r="45" spans="1:5" ht="15.75" x14ac:dyDescent="0.25">
      <c r="A45" s="1"/>
      <c r="B45" s="49"/>
      <c r="C45" s="49"/>
      <c r="D45" s="50"/>
    </row>
    <row r="46" spans="1:5" ht="15.75" x14ac:dyDescent="0.25">
      <c r="A46" s="1"/>
      <c r="B46" s="49"/>
      <c r="C46" s="49"/>
      <c r="D46" s="50"/>
    </row>
    <row r="47" spans="1:5" ht="15.75" x14ac:dyDescent="0.25">
      <c r="A47" s="1"/>
      <c r="B47" s="49"/>
      <c r="C47" s="49"/>
      <c r="D47" s="50"/>
    </row>
    <row r="48" spans="1:5" ht="15.75" x14ac:dyDescent="0.25">
      <c r="A48" s="1"/>
      <c r="B48" s="49"/>
      <c r="C48" s="49"/>
      <c r="D48" s="50"/>
    </row>
    <row r="49" spans="1:4" ht="15.75" x14ac:dyDescent="0.25">
      <c r="A49" s="1"/>
      <c r="B49" s="49"/>
      <c r="C49" s="49"/>
      <c r="D49" s="50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2017-02-09T13:01:19Z</dcterms:modified>
</cp:coreProperties>
</file>