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кв.'!$A$1:$E$71</definedName>
    <definedName name="_xlnm.Print_Area" localSheetId="2">'3 кв.'!$A$1:$E$70</definedName>
    <definedName name="_xlnm.Print_Area" localSheetId="3">'4 кв.'!$A$1:$E$67</definedName>
    <definedName name="_xlnm.Print_Area" localSheetId="4">'годовой отчет'!$A$1:$C$50</definedName>
  </definedNames>
  <calcPr calcId="145621"/>
</workbook>
</file>

<file path=xl/calcChain.xml><?xml version="1.0" encoding="utf-8"?>
<calcChain xmlns="http://schemas.openxmlformats.org/spreadsheetml/2006/main">
  <c r="C10" i="5" l="1"/>
  <c r="C9" i="5"/>
  <c r="C8" i="5"/>
  <c r="C11" i="5" s="1"/>
  <c r="C7" i="5"/>
  <c r="C6" i="5"/>
  <c r="C26" i="5"/>
  <c r="C25" i="5"/>
  <c r="C19" i="5"/>
  <c r="C20" i="5"/>
  <c r="C21" i="5"/>
  <c r="C22" i="5"/>
  <c r="C23" i="5"/>
  <c r="C24" i="5"/>
  <c r="C17" i="5"/>
  <c r="C18" i="5"/>
  <c r="C16" i="5"/>
  <c r="C15" i="5"/>
  <c r="C13" i="5"/>
  <c r="E41" i="4"/>
  <c r="E42" i="4"/>
  <c r="E43" i="4"/>
  <c r="E45" i="2"/>
  <c r="E33" i="5"/>
  <c r="E30" i="5"/>
  <c r="C14" i="5" s="1"/>
  <c r="C48" i="5"/>
  <c r="C27" i="5" l="1"/>
  <c r="C28" i="5"/>
  <c r="E44" i="4"/>
  <c r="F26" i="4" l="1"/>
  <c r="E38" i="4" l="1"/>
  <c r="E31" i="4"/>
  <c r="E29" i="4"/>
  <c r="E33" i="4"/>
  <c r="E35" i="4"/>
  <c r="E39" i="4"/>
  <c r="E28" i="4"/>
  <c r="E30" i="4"/>
  <c r="E32" i="4"/>
  <c r="E34" i="4"/>
  <c r="E48" i="3"/>
  <c r="E45" i="4" l="1"/>
  <c r="E46" i="3"/>
  <c r="E45" i="3"/>
  <c r="E44" i="3"/>
  <c r="E43" i="3"/>
  <c r="E42" i="3"/>
  <c r="F26" i="3"/>
  <c r="E38" i="3" s="1"/>
  <c r="E29" i="3" l="1"/>
  <c r="E31" i="3"/>
  <c r="E33" i="3"/>
  <c r="E35" i="3"/>
  <c r="E39" i="3"/>
  <c r="E28" i="3"/>
  <c r="E30" i="3"/>
  <c r="E32" i="3"/>
  <c r="E34" i="3"/>
  <c r="E48" i="2"/>
  <c r="B70" i="3" s="1"/>
  <c r="B67" i="2"/>
  <c r="E27" i="5" l="1"/>
  <c r="B67" i="4"/>
  <c r="E42" i="2"/>
  <c r="E43" i="2"/>
  <c r="E44" i="2"/>
  <c r="E41" i="2"/>
  <c r="F26" i="2"/>
  <c r="E38" i="2" s="1"/>
  <c r="E29" i="2" l="1"/>
  <c r="E31" i="2"/>
  <c r="E33" i="2"/>
  <c r="E35" i="2"/>
  <c r="E39" i="2"/>
  <c r="E28" i="2"/>
  <c r="E30" i="2"/>
  <c r="E32" i="2"/>
  <c r="E34" i="2"/>
  <c r="E33" i="1"/>
  <c r="B68" i="2" l="1"/>
  <c r="E43" i="1"/>
  <c r="E42" i="1"/>
  <c r="E41" i="1"/>
  <c r="E45" i="1" l="1"/>
  <c r="F26" i="1"/>
  <c r="E39" i="1" l="1"/>
  <c r="E38" i="1"/>
  <c r="E34" i="1"/>
  <c r="E32" i="1" l="1"/>
  <c r="E31" i="1"/>
  <c r="E30" i="1"/>
  <c r="E29" i="1"/>
  <c r="E35" i="1" l="1"/>
  <c r="E28" i="1"/>
</calcChain>
</file>

<file path=xl/sharedStrings.xml><?xml version="1.0" encoding="utf-8"?>
<sst xmlns="http://schemas.openxmlformats.org/spreadsheetml/2006/main" count="434" uniqueCount="126">
  <si>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</si>
  <si>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</si>
  <si>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</si>
  <si>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</si>
  <si>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</si>
  <si>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</si>
  <si>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</si>
  <si>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</si>
  <si>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</si>
  <si>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</si>
  <si>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</si>
  <si>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</si>
  <si>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</si>
  <si>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</si>
  <si>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</si>
  <si>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</si>
  <si>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</si>
  <si>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</si>
  <si>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</si>
  <si>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</si>
  <si>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</si>
  <si>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</si>
  <si>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</si>
  <si>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</si>
  <si>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</si>
  <si>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</si>
  <si>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</si>
  <si>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</si>
  <si>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</si>
  <si>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</si>
  <si>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</si>
  <si>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</si>
  <si>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</si>
  <si>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</si>
  <si>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</si>
  <si>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</si>
  <si>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</si>
  <si>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</si>
  <si>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</si>
  <si>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</si>
  <si>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</si>
  <si>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</si>
  <si>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</si>
  <si>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Свердлова, д. 35/1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</si>
  <si>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Киселева Ивана Михайловича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</si>
  <si>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 от 06.03.2015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</si>
  <si>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№35/1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</si>
  <si>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Обслуживание ОПУ ХВС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</si>
  <si>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  от   01.04.2015 г.</t>
    </r>
  </si>
  <si>
    <t>Стоимость материалов</t>
  </si>
  <si>
    <t>1 квартал</t>
  </si>
  <si>
    <t>руб.</t>
  </si>
  <si>
    <t>Осмотр, демонтаж, монтаж стояка ГВС в квартире 13</t>
  </si>
  <si>
    <t>Спиливание деревьев, погрузка</t>
  </si>
  <si>
    <t>Осмотр системы отопления (кв.13)</t>
  </si>
  <si>
    <t>февраль</t>
  </si>
  <si>
    <t>март</t>
  </si>
  <si>
    <t>ч/час</t>
  </si>
  <si>
    <t>Итого расходов:</t>
  </si>
  <si>
    <t xml:space="preserve">           2. Всего за период с "01" 01 2016 г. по "31" 03 2016 г. выполнено работ (оказано услуг) на общую сумму сто двенадцать тысяч восемьсот девяносто четыре ( прописью) рубля 92 копейки.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</si>
  <si>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</si>
  <si>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Киселева И.М.</t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</si>
  <si>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</si>
  <si>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</si>
  <si>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2 квартал</t>
  </si>
  <si>
    <t>засыпка  щебнем и песком, планировка, монтаж панелей конт.площадки</t>
  </si>
  <si>
    <t>Изготовление крыши на песочницу</t>
  </si>
  <si>
    <t xml:space="preserve">Монтаж площадки для мусорных контейнеров </t>
  </si>
  <si>
    <t>Замена кодового замка (кв.13)</t>
  </si>
  <si>
    <t xml:space="preserve">Покраска песочницы </t>
  </si>
  <si>
    <t>апрель</t>
  </si>
  <si>
    <t>май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</si>
  <si>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</si>
  <si>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</si>
  <si>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</si>
  <si>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</si>
  <si>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</si>
  <si>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</si>
  <si>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Масленица</t>
  </si>
  <si>
    <t xml:space="preserve">           2. Всего за период с "01" 04 2016 г. по "30" 06 2016 г. выполнено работ (оказано услуг) на общую сумму сто двадцать две тысячи восемьсот семьдесят семь (прописью) рублей 53 копейки.</t>
  </si>
  <si>
    <t>"30" 09  2016 г.</t>
  </si>
  <si>
    <t>3 квартал</t>
  </si>
  <si>
    <t>Перекрытие, открытие ГВС (кв.40)</t>
  </si>
  <si>
    <t>Обследование козырьков и ступеней входа (АТС)</t>
  </si>
  <si>
    <t xml:space="preserve">Изготовление сиденья на скамейку </t>
  </si>
  <si>
    <t>июль</t>
  </si>
  <si>
    <t>сентябрь</t>
  </si>
  <si>
    <t>не жилые помещения</t>
  </si>
  <si>
    <t>интернет</t>
  </si>
  <si>
    <t>Выкорчевание пня (кв.13)</t>
  </si>
  <si>
    <t>Бетонирование площадки 1 под., штукатурка ступеней, монтаж козырька (кв.13)</t>
  </si>
  <si>
    <t>Ремонт кровли АТС</t>
  </si>
  <si>
    <t xml:space="preserve"> 220 м2</t>
  </si>
  <si>
    <t xml:space="preserve">           2. Всего за период с "01" 07 2016 г. по "30" 09 2016 г. выполнено работ (оказано услуг) на общую сумму сто восемьдесят восемь тысяч четыреста восемьдесят четыре рубля 02 копейки.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</si>
  <si>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Бганцева Ивана Ивановича</t>
    </r>
  </si>
  <si>
    <t>Заказчик - Собственники МКД, в лице председателя совета МКД Бганцев И.И.</t>
  </si>
  <si>
    <t>"31" 12  2016 г.</t>
  </si>
  <si>
    <t>в декабре не убирали берем 2 месяца</t>
  </si>
  <si>
    <t>4 квартал</t>
  </si>
  <si>
    <t>октябрь</t>
  </si>
  <si>
    <t>декабрь</t>
  </si>
  <si>
    <t>Бетонирование площадки 1 под., штукатурка ступеней (кв.13)</t>
  </si>
  <si>
    <t>Вы корчевание пня (кв.13)</t>
  </si>
  <si>
    <t>монтаж навеса над входом в 1 подъезд (кв.1)</t>
  </si>
  <si>
    <t>изготовление и установка скамейки, планировка участка перед крыльцом (кв.1)</t>
  </si>
  <si>
    <t>ремонт штукатурки стен (кв.10)</t>
  </si>
  <si>
    <t>Уборка подвала (кв.30)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</si>
  <si>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</si>
  <si>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</si>
  <si>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</si>
  <si>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</si>
  <si>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 xml:space="preserve">не жилые помещения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</si>
  <si>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</si>
  <si>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</si>
  <si>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</si>
  <si>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</si>
  <si>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</si>
  <si>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</si>
  <si>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</si>
  <si>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</si>
  <si>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</si>
  <si>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</si>
  <si>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</si>
  <si>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</si>
  <si>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Свердлова, 35/1</t>
  </si>
  <si>
    <t xml:space="preserve">           2. Всего за период с "01" 10 2016 г. по "31" 12 2016 г. выполнено работ (оказано услуг) на общую сумму сто двадцать четыре тысячи триста пятьдесят пять рублей 73 копейки.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</si>
</sst>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wrapText="1"/>
    </xf>
    <xf numFmtId="0" fontId="11" fillId="0" borderId="9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9" xfId="0" applyFont="1" applyFill="1" applyBorder="1" applyAlignment="1">
      <alignment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3" fillId="0" borderId="0" xfId="0" applyFont="1"/>
    <xf numFmtId="0" fontId="11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1" xfId="1" applyFont="1" applyBorder="1" applyAlignment="1">
      <alignment horizontal="center" vertical="center" wrapText="1"/>
    </xf>
    <xf numFmtId="43" fontId="4" fillId="0" borderId="0" xfId="0" applyNumberFormat="1" applyFont="1"/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164" fontId="8" fillId="0" borderId="0" xfId="1" applyNumberFormat="1" applyFont="1"/>
    <xf numFmtId="164" fontId="8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9" fontId="11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0" fontId="11" fillId="0" borderId="9" xfId="0" applyFont="1" applyBorder="1" applyAlignment="1"/>
    <xf numFmtId="0" fontId="11" fillId="0" borderId="12" xfId="0" applyFont="1" applyBorder="1" applyAlignment="1"/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43" fontId="0" fillId="0" borderId="0" xfId="0" applyNumberFormat="1"/>
    <xf numFmtId="164" fontId="4" fillId="0" borderId="0" xfId="1" applyNumberFormat="1" applyFont="1"/>
    <xf numFmtId="164" fontId="8" fillId="0" borderId="0" xfId="0" applyNumberFormat="1" applyFont="1" applyAlignment="1">
      <alignment horizontal="right"/>
    </xf>
    <xf numFmtId="164" fontId="4" fillId="2" borderId="0" xfId="1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7" zoomScaleNormal="100" zoomScaleSheetLayoutView="100" workbookViewId="0">
      <selection activeCell="A36" sqref="A3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1" t="s">
        <v>12</v>
      </c>
      <c r="B1" s="81"/>
      <c r="C1" s="81"/>
      <c r="D1" s="81"/>
      <c r="E1" s="81"/>
    </row>
    <row r="2" spans="1:5" ht="32.25" customHeight="1" x14ac:dyDescent="0.25">
      <c r="A2" s="79" t="s">
        <v>13</v>
      </c>
      <c r="B2" s="80"/>
      <c r="C2" s="80"/>
      <c r="D2" s="80"/>
      <c r="E2" s="8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84" t="s">
        <v>15</v>
      </c>
      <c r="E4" s="84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8" t="s">
        <v>0</v>
      </c>
      <c r="B6" s="78"/>
      <c r="C6" s="78"/>
      <c r="D6" s="78"/>
      <c r="E6" s="78"/>
    </row>
    <row r="7" spans="1:5" x14ac:dyDescent="0.25">
      <c r="A7" s="82" t="s">
        <v>43</v>
      </c>
      <c r="B7" s="82"/>
      <c r="C7" s="82"/>
      <c r="D7" s="82"/>
      <c r="E7" s="82"/>
    </row>
    <row r="8" spans="1:5" x14ac:dyDescent="0.25">
      <c r="A8" s="83" t="s">
        <v>1</v>
      </c>
      <c r="B8" s="83"/>
      <c r="C8" s="83"/>
      <c r="D8" s="83"/>
      <c r="E8" s="83"/>
    </row>
    <row r="9" spans="1:5" ht="7.5" customHeight="1" x14ac:dyDescent="0.25">
      <c r="A9" s="77"/>
      <c r="B9" s="77"/>
      <c r="C9" s="77"/>
      <c r="D9" s="77"/>
      <c r="E9" s="77"/>
    </row>
    <row r="10" spans="1:5" x14ac:dyDescent="0.25">
      <c r="A10" s="78" t="s">
        <v>44</v>
      </c>
      <c r="B10" s="78"/>
      <c r="C10" s="78"/>
      <c r="D10" s="78"/>
      <c r="E10" s="78"/>
    </row>
    <row r="11" spans="1:5" ht="22.5" customHeight="1" x14ac:dyDescent="0.25">
      <c r="A11" s="85" t="s">
        <v>16</v>
      </c>
      <c r="B11" s="86"/>
      <c r="C11" s="86"/>
      <c r="D11" s="86"/>
      <c r="E11" s="86"/>
    </row>
    <row r="12" spans="1:5" ht="9" customHeight="1" x14ac:dyDescent="0.25">
      <c r="A12" s="77"/>
      <c r="B12" s="77"/>
      <c r="C12" s="77"/>
      <c r="D12" s="77"/>
      <c r="E12" s="77"/>
    </row>
    <row r="13" spans="1:5" ht="30.75" customHeight="1" x14ac:dyDescent="0.25">
      <c r="A13" s="78" t="s">
        <v>45</v>
      </c>
      <c r="B13" s="78"/>
      <c r="C13" s="78"/>
      <c r="D13" s="78"/>
      <c r="E13" s="78"/>
    </row>
    <row r="14" spans="1:5" x14ac:dyDescent="0.25">
      <c r="A14" s="83" t="s">
        <v>17</v>
      </c>
      <c r="B14" s="77"/>
      <c r="C14" s="77"/>
      <c r="D14" s="77"/>
      <c r="E14" s="77"/>
    </row>
    <row r="15" spans="1:5" x14ac:dyDescent="0.25">
      <c r="A15" s="77"/>
      <c r="B15" s="77"/>
      <c r="C15" s="77"/>
      <c r="D15" s="77"/>
      <c r="E15" s="77"/>
    </row>
    <row r="16" spans="1:5" x14ac:dyDescent="0.25">
      <c r="A16" s="78" t="s">
        <v>39</v>
      </c>
      <c r="B16" s="78"/>
      <c r="C16" s="78"/>
      <c r="D16" s="78"/>
      <c r="E16" s="78"/>
    </row>
    <row r="17" spans="1:7" ht="11.25" customHeight="1" x14ac:dyDescent="0.25">
      <c r="A17" s="83" t="s">
        <v>2</v>
      </c>
      <c r="B17" s="77"/>
      <c r="C17" s="77"/>
      <c r="D17" s="77"/>
      <c r="E17" s="77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8" t="s">
        <v>40</v>
      </c>
      <c r="B19" s="78"/>
      <c r="C19" s="78"/>
      <c r="D19" s="78"/>
      <c r="E19" s="78"/>
    </row>
    <row r="20" spans="1:7" ht="10.5" customHeight="1" x14ac:dyDescent="0.25">
      <c r="A20" s="83" t="s">
        <v>18</v>
      </c>
      <c r="B20" s="77"/>
      <c r="C20" s="77"/>
      <c r="D20" s="77"/>
      <c r="E20" s="77"/>
    </row>
    <row r="21" spans="1:7" x14ac:dyDescent="0.25">
      <c r="A21" s="77"/>
      <c r="B21" s="77"/>
      <c r="C21" s="77"/>
      <c r="D21" s="77"/>
      <c r="E21" s="77"/>
    </row>
    <row r="22" spans="1:7" ht="30.75" customHeight="1" x14ac:dyDescent="0.25">
      <c r="A22" s="78" t="s">
        <v>19</v>
      </c>
      <c r="B22" s="78"/>
      <c r="C22" s="78"/>
      <c r="D22" s="78"/>
      <c r="E22" s="78"/>
    </row>
    <row r="23" spans="1:7" x14ac:dyDescent="0.25">
      <c r="A23" s="77"/>
      <c r="B23" s="77"/>
      <c r="C23" s="77"/>
      <c r="D23" s="77"/>
      <c r="E23" s="77"/>
    </row>
    <row r="24" spans="1:7" ht="63.75" customHeight="1" x14ac:dyDescent="0.25">
      <c r="A24" s="78" t="s">
        <v>48</v>
      </c>
      <c r="B24" s="78"/>
      <c r="C24" s="78"/>
      <c r="D24" s="78"/>
      <c r="E24" s="78"/>
    </row>
    <row r="25" spans="1:7" ht="33.75" customHeight="1" x14ac:dyDescent="0.25">
      <c r="A25" s="87" t="s">
        <v>46</v>
      </c>
      <c r="B25" s="87"/>
      <c r="C25" s="87"/>
      <c r="D25" s="87"/>
      <c r="E25" s="87"/>
    </row>
    <row r="26" spans="1:7" x14ac:dyDescent="0.25">
      <c r="A26" s="87"/>
      <c r="B26" s="87"/>
      <c r="C26" s="87"/>
      <c r="D26" s="87"/>
      <c r="E26" s="87"/>
      <c r="F26" s="2">
        <f>163.1+2323.7</f>
        <v>2486.7999999999997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14473.175999999996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16785.899999999998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14995.403999999997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11190.599999999999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4550.8439999999991</v>
      </c>
    </row>
    <row r="33" spans="1:5" x14ac:dyDescent="0.25">
      <c r="A33" s="9" t="s">
        <v>47</v>
      </c>
      <c r="B33" s="13" t="s">
        <v>34</v>
      </c>
      <c r="C33" s="3" t="s">
        <v>5</v>
      </c>
      <c r="D33" s="3">
        <v>0.15</v>
      </c>
      <c r="E33" s="10">
        <f>D33*F26*G26</f>
        <v>1119.0599999999997</v>
      </c>
    </row>
    <row r="34" spans="1:5" ht="60" x14ac:dyDescent="0.25">
      <c r="A34" s="9" t="s">
        <v>28</v>
      </c>
      <c r="B34" s="11" t="s">
        <v>30</v>
      </c>
      <c r="C34" s="3" t="s">
        <v>5</v>
      </c>
      <c r="D34" s="3">
        <v>0.51</v>
      </c>
      <c r="E34" s="10">
        <f>D34*F26*G26</f>
        <v>3804.8039999999992</v>
      </c>
    </row>
    <row r="35" spans="1:5" ht="51" x14ac:dyDescent="0.25">
      <c r="A35" s="9" t="s">
        <v>27</v>
      </c>
      <c r="B35" s="11" t="s">
        <v>30</v>
      </c>
      <c r="C35" s="3" t="s">
        <v>5</v>
      </c>
      <c r="D35" s="3">
        <v>0.12</v>
      </c>
      <c r="E35" s="10">
        <f>D35*F26*G26</f>
        <v>895.24799999999982</v>
      </c>
    </row>
    <row r="36" spans="1:5" ht="60" x14ac:dyDescent="0.25">
      <c r="A36" s="9" t="s">
        <v>42</v>
      </c>
      <c r="B36" s="11" t="s">
        <v>35</v>
      </c>
      <c r="C36" s="3" t="s">
        <v>5</v>
      </c>
      <c r="D36" s="3">
        <v>0.23</v>
      </c>
      <c r="E36" s="10">
        <v>2400</v>
      </c>
    </row>
    <row r="37" spans="1:5" ht="38.25" x14ac:dyDescent="0.25">
      <c r="A37" s="9" t="s">
        <v>36</v>
      </c>
      <c r="B37" s="11" t="s">
        <v>37</v>
      </c>
      <c r="C37" s="3" t="s">
        <v>5</v>
      </c>
      <c r="D37" s="3">
        <v>0.33</v>
      </c>
      <c r="E37" s="10">
        <v>0</v>
      </c>
    </row>
    <row r="38" spans="1:5" x14ac:dyDescent="0.25">
      <c r="A38" s="9" t="s">
        <v>29</v>
      </c>
      <c r="B38" s="11" t="s">
        <v>41</v>
      </c>
      <c r="C38" s="3" t="s">
        <v>5</v>
      </c>
      <c r="D38" s="3">
        <v>0.63</v>
      </c>
      <c r="E38" s="10">
        <f>D38*F26*G26</f>
        <v>4700.0519999999997</v>
      </c>
    </row>
    <row r="39" spans="1:5" ht="15.75" thickBot="1" x14ac:dyDescent="0.3">
      <c r="A39" s="14" t="s">
        <v>38</v>
      </c>
      <c r="B39" s="15" t="s">
        <v>41</v>
      </c>
      <c r="C39" s="16" t="s">
        <v>5</v>
      </c>
      <c r="D39" s="16">
        <v>3.3</v>
      </c>
      <c r="E39" s="17">
        <f>D39*F26*G26</f>
        <v>24619.319999999996</v>
      </c>
    </row>
    <row r="40" spans="1:5" ht="15.75" thickBot="1" x14ac:dyDescent="0.3">
      <c r="A40" s="21" t="s">
        <v>49</v>
      </c>
      <c r="B40" s="22" t="s">
        <v>50</v>
      </c>
      <c r="C40" s="23" t="s">
        <v>51</v>
      </c>
      <c r="D40" s="23"/>
      <c r="E40" s="24">
        <v>6610.57</v>
      </c>
    </row>
    <row r="41" spans="1:5" ht="30" x14ac:dyDescent="0.25">
      <c r="A41" s="25" t="s">
        <v>52</v>
      </c>
      <c r="B41" s="18" t="s">
        <v>55</v>
      </c>
      <c r="C41" s="19" t="s">
        <v>57</v>
      </c>
      <c r="D41" s="19">
        <v>8</v>
      </c>
      <c r="E41" s="20">
        <f>D41*118.42</f>
        <v>947.36</v>
      </c>
    </row>
    <row r="42" spans="1:5" x14ac:dyDescent="0.25">
      <c r="A42" s="26" t="s">
        <v>53</v>
      </c>
      <c r="B42" s="11" t="s">
        <v>56</v>
      </c>
      <c r="C42" s="3" t="s">
        <v>57</v>
      </c>
      <c r="D42" s="3">
        <v>48</v>
      </c>
      <c r="E42" s="10">
        <f>D42*118.42</f>
        <v>5684.16</v>
      </c>
    </row>
    <row r="43" spans="1:5" ht="30" x14ac:dyDescent="0.25">
      <c r="A43" s="26" t="s">
        <v>54</v>
      </c>
      <c r="B43" s="11" t="s">
        <v>56</v>
      </c>
      <c r="C43" s="3" t="s">
        <v>57</v>
      </c>
      <c r="D43" s="3">
        <v>1</v>
      </c>
      <c r="E43" s="10">
        <f>D43*118.42</f>
        <v>118.42</v>
      </c>
    </row>
    <row r="44" spans="1:5" x14ac:dyDescent="0.25">
      <c r="A44" s="9"/>
      <c r="B44" s="11"/>
      <c r="C44" s="3"/>
      <c r="D44" s="3"/>
      <c r="E44" s="10"/>
    </row>
    <row r="45" spans="1:5" s="31" customFormat="1" ht="14.25" x14ac:dyDescent="0.2">
      <c r="A45" s="27" t="s">
        <v>58</v>
      </c>
      <c r="B45" s="28"/>
      <c r="C45" s="29"/>
      <c r="D45" s="29"/>
      <c r="E45" s="30">
        <f>SUM(E28:E44)</f>
        <v>112894.91799999998</v>
      </c>
    </row>
    <row r="47" spans="1:5" ht="42.75" customHeight="1" x14ac:dyDescent="0.25">
      <c r="A47" s="78" t="s">
        <v>59</v>
      </c>
      <c r="B47" s="78"/>
      <c r="C47" s="78"/>
      <c r="D47" s="78"/>
      <c r="E47" s="78"/>
    </row>
    <row r="48" spans="1:5" ht="30" customHeight="1" x14ac:dyDescent="0.25">
      <c r="A48" s="78" t="s">
        <v>23</v>
      </c>
      <c r="B48" s="78"/>
      <c r="C48" s="78"/>
      <c r="D48" s="78"/>
      <c r="E48" s="78"/>
    </row>
    <row r="49" spans="1:5" x14ac:dyDescent="0.25">
      <c r="A49" s="78" t="s">
        <v>22</v>
      </c>
      <c r="B49" s="78"/>
      <c r="C49" s="78"/>
      <c r="D49" s="78"/>
      <c r="E49" s="78"/>
    </row>
    <row r="50" spans="1:5" ht="31.5" customHeight="1" x14ac:dyDescent="0.25">
      <c r="A50" s="78" t="s">
        <v>62</v>
      </c>
      <c r="B50" s="78"/>
      <c r="C50" s="78"/>
      <c r="D50" s="78"/>
      <c r="E50" s="78"/>
    </row>
    <row r="51" spans="1:5" x14ac:dyDescent="0.25">
      <c r="A51" s="78" t="s">
        <v>20</v>
      </c>
      <c r="B51" s="78"/>
      <c r="C51" s="78"/>
      <c r="D51" s="78"/>
      <c r="E51" s="78"/>
    </row>
    <row r="52" spans="1:5" x14ac:dyDescent="0.25">
      <c r="A52" s="89" t="s">
        <v>6</v>
      </c>
      <c r="B52" s="89"/>
      <c r="C52" s="89"/>
      <c r="D52" s="89"/>
      <c r="E52" s="89"/>
    </row>
    <row r="53" spans="1:5" x14ac:dyDescent="0.25">
      <c r="A53" s="78" t="s">
        <v>20</v>
      </c>
      <c r="B53" s="78"/>
      <c r="C53" s="78"/>
      <c r="D53" s="78"/>
      <c r="E53" s="78"/>
    </row>
    <row r="54" spans="1:5" x14ac:dyDescent="0.25">
      <c r="A54" s="90" t="s">
        <v>60</v>
      </c>
      <c r="B54" s="90"/>
      <c r="C54" s="90"/>
      <c r="D54" s="90"/>
      <c r="E54" s="90"/>
    </row>
    <row r="55" spans="1:5" ht="11.25" customHeight="1" x14ac:dyDescent="0.25">
      <c r="B55" s="88" t="s">
        <v>21</v>
      </c>
      <c r="C55" s="88"/>
      <c r="D55" s="88"/>
      <c r="E55" s="8" t="s">
        <v>7</v>
      </c>
    </row>
    <row r="56" spans="1:5" x14ac:dyDescent="0.25">
      <c r="A56" s="6"/>
      <c r="B56" s="6"/>
      <c r="C56" s="6"/>
      <c r="D56" s="6"/>
      <c r="E56" s="6"/>
    </row>
    <row r="57" spans="1:5" x14ac:dyDescent="0.25">
      <c r="A57" s="90" t="s">
        <v>61</v>
      </c>
      <c r="B57" s="90"/>
      <c r="C57" s="90"/>
      <c r="D57" s="90"/>
      <c r="E57" s="90"/>
    </row>
    <row r="58" spans="1:5" ht="11.25" customHeight="1" x14ac:dyDescent="0.25">
      <c r="B58" s="88" t="s">
        <v>21</v>
      </c>
      <c r="C58" s="88"/>
      <c r="D58" s="88"/>
      <c r="E58" s="8" t="s">
        <v>7</v>
      </c>
    </row>
  </sheetData>
  <mergeCells count="34">
    <mergeCell ref="B55:D55"/>
    <mergeCell ref="B58:D58"/>
    <mergeCell ref="A49:E49"/>
    <mergeCell ref="A50:E50"/>
    <mergeCell ref="A51:E51"/>
    <mergeCell ref="A52:E52"/>
    <mergeCell ref="A53:E53"/>
    <mergeCell ref="A54:E54"/>
    <mergeCell ref="A57:E57"/>
    <mergeCell ref="A24:E24"/>
    <mergeCell ref="A25:E25"/>
    <mergeCell ref="A26:E26"/>
    <mergeCell ref="A47:E47"/>
    <mergeCell ref="A48:E48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topLeftCell="A43" zoomScaleNormal="100" zoomScaleSheetLayoutView="100" workbookViewId="0">
      <selection activeCell="E46" sqref="E4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1" t="s">
        <v>12</v>
      </c>
      <c r="B1" s="81"/>
      <c r="C1" s="81"/>
      <c r="D1" s="81"/>
      <c r="E1" s="81"/>
    </row>
    <row r="2" spans="1:5" ht="30.75" customHeight="1" x14ac:dyDescent="0.25">
      <c r="A2" s="79" t="s">
        <v>13</v>
      </c>
      <c r="B2" s="80"/>
      <c r="C2" s="80"/>
      <c r="D2" s="80"/>
      <c r="E2" s="80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4" t="s">
        <v>63</v>
      </c>
      <c r="E4" s="84"/>
    </row>
    <row r="5" spans="1:5" x14ac:dyDescent="0.25">
      <c r="A5" s="32"/>
      <c r="B5" s="4"/>
      <c r="C5" s="4"/>
      <c r="D5" s="4"/>
      <c r="E5" s="4"/>
    </row>
    <row r="6" spans="1:5" x14ac:dyDescent="0.25">
      <c r="A6" s="78" t="s">
        <v>0</v>
      </c>
      <c r="B6" s="78"/>
      <c r="C6" s="78"/>
      <c r="D6" s="78"/>
      <c r="E6" s="78"/>
    </row>
    <row r="7" spans="1:5" x14ac:dyDescent="0.25">
      <c r="A7" s="82" t="s">
        <v>43</v>
      </c>
      <c r="B7" s="82"/>
      <c r="C7" s="82"/>
      <c r="D7" s="82"/>
      <c r="E7" s="82"/>
    </row>
    <row r="8" spans="1:5" x14ac:dyDescent="0.25">
      <c r="A8" s="83" t="s">
        <v>1</v>
      </c>
      <c r="B8" s="83"/>
      <c r="C8" s="83"/>
      <c r="D8" s="83"/>
      <c r="E8" s="83"/>
    </row>
    <row r="9" spans="1:5" x14ac:dyDescent="0.25">
      <c r="A9" s="77"/>
      <c r="B9" s="77"/>
      <c r="C9" s="77"/>
      <c r="D9" s="77"/>
      <c r="E9" s="77"/>
    </row>
    <row r="10" spans="1:5" x14ac:dyDescent="0.25">
      <c r="A10" s="78" t="s">
        <v>44</v>
      </c>
      <c r="B10" s="78"/>
      <c r="C10" s="78"/>
      <c r="D10" s="78"/>
      <c r="E10" s="78"/>
    </row>
    <row r="11" spans="1:5" ht="24.75" customHeight="1" x14ac:dyDescent="0.25">
      <c r="A11" s="85" t="s">
        <v>16</v>
      </c>
      <c r="B11" s="86"/>
      <c r="C11" s="86"/>
      <c r="D11" s="86"/>
      <c r="E11" s="86"/>
    </row>
    <row r="12" spans="1:5" x14ac:dyDescent="0.25">
      <c r="A12" s="77"/>
      <c r="B12" s="77"/>
      <c r="C12" s="77"/>
      <c r="D12" s="77"/>
      <c r="E12" s="77"/>
    </row>
    <row r="13" spans="1:5" ht="29.25" customHeight="1" x14ac:dyDescent="0.25">
      <c r="A13" s="78" t="s">
        <v>45</v>
      </c>
      <c r="B13" s="78"/>
      <c r="C13" s="78"/>
      <c r="D13" s="78"/>
      <c r="E13" s="78"/>
    </row>
    <row r="14" spans="1:5" x14ac:dyDescent="0.25">
      <c r="A14" s="83" t="s">
        <v>17</v>
      </c>
      <c r="B14" s="77"/>
      <c r="C14" s="77"/>
      <c r="D14" s="77"/>
      <c r="E14" s="77"/>
    </row>
    <row r="15" spans="1:5" x14ac:dyDescent="0.25">
      <c r="A15" s="77"/>
      <c r="B15" s="77"/>
      <c r="C15" s="77"/>
      <c r="D15" s="77"/>
      <c r="E15" s="77"/>
    </row>
    <row r="16" spans="1:5" x14ac:dyDescent="0.25">
      <c r="A16" s="78" t="s">
        <v>39</v>
      </c>
      <c r="B16" s="78"/>
      <c r="C16" s="78"/>
      <c r="D16" s="78"/>
      <c r="E16" s="78"/>
    </row>
    <row r="17" spans="1:7" ht="11.25" customHeight="1" x14ac:dyDescent="0.25">
      <c r="A17" s="83" t="s">
        <v>2</v>
      </c>
      <c r="B17" s="77"/>
      <c r="C17" s="77"/>
      <c r="D17" s="77"/>
      <c r="E17" s="77"/>
    </row>
    <row r="18" spans="1:7" ht="11.25" customHeight="1" x14ac:dyDescent="0.25">
      <c r="A18" s="33"/>
      <c r="B18" s="32"/>
      <c r="C18" s="32"/>
      <c r="D18" s="32"/>
      <c r="E18" s="32"/>
    </row>
    <row r="19" spans="1:7" x14ac:dyDescent="0.25">
      <c r="A19" s="78" t="s">
        <v>40</v>
      </c>
      <c r="B19" s="78"/>
      <c r="C19" s="78"/>
      <c r="D19" s="78"/>
      <c r="E19" s="78"/>
    </row>
    <row r="20" spans="1:7" ht="10.5" customHeight="1" x14ac:dyDescent="0.25">
      <c r="A20" s="83" t="s">
        <v>18</v>
      </c>
      <c r="B20" s="77"/>
      <c r="C20" s="77"/>
      <c r="D20" s="77"/>
      <c r="E20" s="77"/>
    </row>
    <row r="21" spans="1:7" x14ac:dyDescent="0.25">
      <c r="A21" s="77"/>
      <c r="B21" s="77"/>
      <c r="C21" s="77"/>
      <c r="D21" s="77"/>
      <c r="E21" s="77"/>
    </row>
    <row r="22" spans="1:7" ht="30.75" customHeight="1" x14ac:dyDescent="0.25">
      <c r="A22" s="78" t="s">
        <v>19</v>
      </c>
      <c r="B22" s="78"/>
      <c r="C22" s="78"/>
      <c r="D22" s="78"/>
      <c r="E22" s="78"/>
    </row>
    <row r="23" spans="1:7" x14ac:dyDescent="0.25">
      <c r="A23" s="77"/>
      <c r="B23" s="77"/>
      <c r="C23" s="77"/>
      <c r="D23" s="77"/>
      <c r="E23" s="77"/>
    </row>
    <row r="24" spans="1:7" ht="63.75" customHeight="1" x14ac:dyDescent="0.25">
      <c r="A24" s="78" t="s">
        <v>48</v>
      </c>
      <c r="B24" s="78"/>
      <c r="C24" s="78"/>
      <c r="D24" s="78"/>
      <c r="E24" s="78"/>
    </row>
    <row r="25" spans="1:7" ht="33.75" customHeight="1" x14ac:dyDescent="0.25">
      <c r="A25" s="87" t="s">
        <v>46</v>
      </c>
      <c r="B25" s="87"/>
      <c r="C25" s="87"/>
      <c r="D25" s="87"/>
      <c r="E25" s="87"/>
    </row>
    <row r="26" spans="1:7" x14ac:dyDescent="0.25">
      <c r="A26" s="87"/>
      <c r="B26" s="87"/>
      <c r="C26" s="87"/>
      <c r="D26" s="87"/>
      <c r="E26" s="87"/>
      <c r="F26" s="2">
        <f>163.1+2323.7</f>
        <v>2486.7999999999997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11489.016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16785.899999999998</v>
      </c>
    </row>
    <row r="30" spans="1:7" ht="38.25" x14ac:dyDescent="0.25">
      <c r="A30" s="9" t="s">
        <v>31</v>
      </c>
      <c r="B30" s="11" t="s">
        <v>72</v>
      </c>
      <c r="C30" s="3" t="s">
        <v>5</v>
      </c>
      <c r="D30" s="3">
        <v>2.0499999999999998</v>
      </c>
      <c r="E30" s="10">
        <f>D30*F26*G26</f>
        <v>15293.819999999996</v>
      </c>
    </row>
    <row r="31" spans="1:7" ht="38.25" x14ac:dyDescent="0.25">
      <c r="A31" s="9" t="s">
        <v>32</v>
      </c>
      <c r="B31" s="11" t="s">
        <v>72</v>
      </c>
      <c r="C31" s="3" t="s">
        <v>5</v>
      </c>
      <c r="D31" s="3">
        <v>1.55</v>
      </c>
      <c r="E31" s="10">
        <f>D31*F26*G26</f>
        <v>11563.619999999999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4550.8439999999991</v>
      </c>
    </row>
    <row r="33" spans="1:5" x14ac:dyDescent="0.25">
      <c r="A33" s="9" t="s">
        <v>47</v>
      </c>
      <c r="B33" s="13" t="s">
        <v>34</v>
      </c>
      <c r="C33" s="3" t="s">
        <v>5</v>
      </c>
      <c r="D33" s="3">
        <v>0.15</v>
      </c>
      <c r="E33" s="10">
        <f>D33*F26*G26</f>
        <v>1119.0599999999997</v>
      </c>
    </row>
    <row r="34" spans="1:5" ht="60" x14ac:dyDescent="0.25">
      <c r="A34" s="9" t="s">
        <v>28</v>
      </c>
      <c r="B34" s="11" t="s">
        <v>72</v>
      </c>
      <c r="C34" s="3" t="s">
        <v>5</v>
      </c>
      <c r="D34" s="3">
        <v>0.55000000000000004</v>
      </c>
      <c r="E34" s="10">
        <f>D34*F26*G26</f>
        <v>4103.22</v>
      </c>
    </row>
    <row r="35" spans="1:5" ht="38.25" x14ac:dyDescent="0.25">
      <c r="A35" s="9" t="s">
        <v>27</v>
      </c>
      <c r="B35" s="11" t="s">
        <v>72</v>
      </c>
      <c r="C35" s="3" t="s">
        <v>5</v>
      </c>
      <c r="D35" s="3">
        <v>0.12</v>
      </c>
      <c r="E35" s="10">
        <f>D35*F26*G26</f>
        <v>895.24799999999982</v>
      </c>
    </row>
    <row r="36" spans="1:5" ht="60" x14ac:dyDescent="0.25">
      <c r="A36" s="9" t="s">
        <v>42</v>
      </c>
      <c r="B36" s="11" t="s">
        <v>35</v>
      </c>
      <c r="C36" s="3" t="s">
        <v>5</v>
      </c>
      <c r="D36" s="3">
        <v>0.23</v>
      </c>
      <c r="E36" s="10">
        <v>0</v>
      </c>
    </row>
    <row r="37" spans="1:5" ht="38.25" x14ac:dyDescent="0.25">
      <c r="A37" s="9" t="s">
        <v>36</v>
      </c>
      <c r="B37" s="11" t="s">
        <v>37</v>
      </c>
      <c r="C37" s="3" t="s">
        <v>5</v>
      </c>
      <c r="D37" s="3">
        <v>0.33</v>
      </c>
      <c r="E37" s="10">
        <v>0</v>
      </c>
    </row>
    <row r="38" spans="1:5" x14ac:dyDescent="0.25">
      <c r="A38" s="9" t="s">
        <v>29</v>
      </c>
      <c r="B38" s="11" t="s">
        <v>41</v>
      </c>
      <c r="C38" s="3" t="s">
        <v>5</v>
      </c>
      <c r="D38" s="3">
        <v>2.76</v>
      </c>
      <c r="E38" s="10">
        <f>D38*F26*G26</f>
        <v>20590.703999999994</v>
      </c>
    </row>
    <row r="39" spans="1:5" ht="15.75" thickBot="1" x14ac:dyDescent="0.3">
      <c r="A39" s="14" t="s">
        <v>38</v>
      </c>
      <c r="B39" s="15" t="s">
        <v>41</v>
      </c>
      <c r="C39" s="16" t="s">
        <v>5</v>
      </c>
      <c r="D39" s="16">
        <v>3.2</v>
      </c>
      <c r="E39" s="17">
        <f>D39*F26*G26</f>
        <v>23873.279999999999</v>
      </c>
    </row>
    <row r="40" spans="1:5" ht="15.75" thickBot="1" x14ac:dyDescent="0.3">
      <c r="A40" s="21" t="s">
        <v>49</v>
      </c>
      <c r="B40" s="22" t="s">
        <v>64</v>
      </c>
      <c r="C40" s="23" t="s">
        <v>51</v>
      </c>
      <c r="D40" s="23"/>
      <c r="E40" s="24">
        <v>8460.4</v>
      </c>
    </row>
    <row r="41" spans="1:5" ht="45" x14ac:dyDescent="0.25">
      <c r="A41" s="26" t="s">
        <v>65</v>
      </c>
      <c r="B41" s="11" t="s">
        <v>70</v>
      </c>
      <c r="C41" s="3" t="s">
        <v>57</v>
      </c>
      <c r="D41" s="3">
        <v>5.4</v>
      </c>
      <c r="E41" s="10">
        <f>D41*126.7</f>
        <v>684.18000000000006</v>
      </c>
    </row>
    <row r="42" spans="1:5" ht="30" x14ac:dyDescent="0.25">
      <c r="A42" s="34" t="s">
        <v>66</v>
      </c>
      <c r="B42" s="11" t="s">
        <v>71</v>
      </c>
      <c r="C42" s="3" t="s">
        <v>57</v>
      </c>
      <c r="D42" s="3">
        <v>4.66</v>
      </c>
      <c r="E42" s="10">
        <f t="shared" ref="E42:E44" si="0">D42*126.7</f>
        <v>590.42200000000003</v>
      </c>
    </row>
    <row r="43" spans="1:5" ht="30" x14ac:dyDescent="0.25">
      <c r="A43" s="26" t="s">
        <v>67</v>
      </c>
      <c r="B43" s="11" t="s">
        <v>71</v>
      </c>
      <c r="C43" s="3" t="s">
        <v>57</v>
      </c>
      <c r="D43" s="3">
        <v>4</v>
      </c>
      <c r="E43" s="10">
        <f t="shared" si="0"/>
        <v>506.8</v>
      </c>
    </row>
    <row r="44" spans="1:5" x14ac:dyDescent="0.25">
      <c r="A44" s="26" t="s">
        <v>68</v>
      </c>
      <c r="B44" s="11" t="s">
        <v>71</v>
      </c>
      <c r="C44" s="3" t="s">
        <v>57</v>
      </c>
      <c r="D44" s="3">
        <v>2</v>
      </c>
      <c r="E44" s="10">
        <f t="shared" si="0"/>
        <v>253.4</v>
      </c>
    </row>
    <row r="45" spans="1:5" x14ac:dyDescent="0.25">
      <c r="A45" s="26" t="s">
        <v>69</v>
      </c>
      <c r="B45" s="11" t="s">
        <v>71</v>
      </c>
      <c r="C45" s="3" t="s">
        <v>57</v>
      </c>
      <c r="D45" s="3">
        <v>5.33</v>
      </c>
      <c r="E45" s="10">
        <f>D45*126.7</f>
        <v>675.31100000000004</v>
      </c>
    </row>
    <row r="46" spans="1:5" x14ac:dyDescent="0.25">
      <c r="A46" s="39" t="s">
        <v>78</v>
      </c>
      <c r="B46" s="11"/>
      <c r="C46" s="3"/>
      <c r="D46" s="3"/>
      <c r="E46" s="10"/>
    </row>
    <row r="47" spans="1:5" x14ac:dyDescent="0.25">
      <c r="A47" s="9"/>
      <c r="B47" s="11"/>
      <c r="C47" s="3"/>
      <c r="D47" s="3"/>
      <c r="E47" s="10"/>
    </row>
    <row r="48" spans="1:5" s="31" customFormat="1" ht="14.25" x14ac:dyDescent="0.2">
      <c r="A48" s="27" t="s">
        <v>58</v>
      </c>
      <c r="B48" s="28"/>
      <c r="C48" s="29"/>
      <c r="D48" s="29"/>
      <c r="E48" s="30">
        <f>SUM(E28:E47)</f>
        <v>121435.22499999998</v>
      </c>
    </row>
    <row r="50" spans="1:5" ht="30.75" customHeight="1" x14ac:dyDescent="0.25">
      <c r="A50" s="78" t="s">
        <v>79</v>
      </c>
      <c r="B50" s="78"/>
      <c r="C50" s="78"/>
      <c r="D50" s="78"/>
      <c r="E50" s="78"/>
    </row>
    <row r="51" spans="1:5" ht="30" customHeight="1" x14ac:dyDescent="0.25">
      <c r="A51" s="78" t="s">
        <v>23</v>
      </c>
      <c r="B51" s="78"/>
      <c r="C51" s="78"/>
      <c r="D51" s="78"/>
      <c r="E51" s="78"/>
    </row>
    <row r="52" spans="1:5" x14ac:dyDescent="0.25">
      <c r="A52" s="78" t="s">
        <v>22</v>
      </c>
      <c r="B52" s="78"/>
      <c r="C52" s="78"/>
      <c r="D52" s="78"/>
      <c r="E52" s="78"/>
    </row>
    <row r="53" spans="1:5" x14ac:dyDescent="0.25">
      <c r="A53" s="78" t="s">
        <v>62</v>
      </c>
      <c r="B53" s="78"/>
      <c r="C53" s="78"/>
      <c r="D53" s="78"/>
      <c r="E53" s="78"/>
    </row>
    <row r="54" spans="1:5" x14ac:dyDescent="0.25">
      <c r="A54" s="78" t="s">
        <v>20</v>
      </c>
      <c r="B54" s="78"/>
      <c r="C54" s="78"/>
      <c r="D54" s="78"/>
      <c r="E54" s="78"/>
    </row>
    <row r="55" spans="1:5" x14ac:dyDescent="0.25">
      <c r="A55" s="89" t="s">
        <v>6</v>
      </c>
      <c r="B55" s="89"/>
      <c r="C55" s="89"/>
      <c r="D55" s="89"/>
      <c r="E55" s="89"/>
    </row>
    <row r="56" spans="1:5" x14ac:dyDescent="0.25">
      <c r="A56" s="78" t="s">
        <v>20</v>
      </c>
      <c r="B56" s="78"/>
      <c r="C56" s="78"/>
      <c r="D56" s="78"/>
      <c r="E56" s="78"/>
    </row>
    <row r="57" spans="1:5" x14ac:dyDescent="0.25">
      <c r="A57" s="90" t="s">
        <v>60</v>
      </c>
      <c r="B57" s="90"/>
      <c r="C57" s="90"/>
      <c r="D57" s="90"/>
      <c r="E57" s="90"/>
    </row>
    <row r="58" spans="1:5" x14ac:dyDescent="0.25">
      <c r="B58" s="88" t="s">
        <v>21</v>
      </c>
      <c r="C58" s="88"/>
      <c r="D58" s="88"/>
      <c r="E58" s="8" t="s">
        <v>7</v>
      </c>
    </row>
    <row r="59" spans="1:5" x14ac:dyDescent="0.25">
      <c r="A59" s="33"/>
      <c r="B59" s="33"/>
      <c r="C59" s="33"/>
      <c r="D59" s="33"/>
      <c r="E59" s="33"/>
    </row>
    <row r="60" spans="1:5" x14ac:dyDescent="0.25">
      <c r="A60" s="90" t="s">
        <v>61</v>
      </c>
      <c r="B60" s="90"/>
      <c r="C60" s="90"/>
      <c r="D60" s="90"/>
      <c r="E60" s="90"/>
    </row>
    <row r="61" spans="1:5" x14ac:dyDescent="0.25">
      <c r="B61" s="88" t="s">
        <v>21</v>
      </c>
      <c r="C61" s="88"/>
      <c r="D61" s="88"/>
      <c r="E61" s="8" t="s">
        <v>7</v>
      </c>
    </row>
    <row r="64" spans="1:5" x14ac:dyDescent="0.25">
      <c r="A64" s="31" t="s">
        <v>73</v>
      </c>
    </row>
    <row r="65" spans="1:2" x14ac:dyDescent="0.25">
      <c r="A65" s="2" t="s">
        <v>74</v>
      </c>
      <c r="B65" s="35">
        <v>99503.43</v>
      </c>
    </row>
    <row r="66" spans="1:2" ht="15.75" x14ac:dyDescent="0.25">
      <c r="A66" s="36" t="s">
        <v>75</v>
      </c>
      <c r="B66" s="37">
        <v>240781.92</v>
      </c>
    </row>
    <row r="67" spans="1:2" x14ac:dyDescent="0.25">
      <c r="A67" s="2" t="s">
        <v>76</v>
      </c>
      <c r="B67" s="37">
        <f>239111.34+16823+4200</f>
        <v>260134.34</v>
      </c>
    </row>
    <row r="68" spans="1:2" x14ac:dyDescent="0.25">
      <c r="A68" s="38" t="s">
        <v>77</v>
      </c>
      <c r="B68" s="35">
        <f>B65+B67-('1 кв.'!E45+'2 кв.'!E48)</f>
        <v>125307.62700000007</v>
      </c>
    </row>
  </sheetData>
  <mergeCells count="34">
    <mergeCell ref="A57:E57"/>
    <mergeCell ref="B58:D58"/>
    <mergeCell ref="A60:E60"/>
    <mergeCell ref="B61:D61"/>
    <mergeCell ref="A51:E51"/>
    <mergeCell ref="A52:E52"/>
    <mergeCell ref="A53:E53"/>
    <mergeCell ref="A54:E54"/>
    <mergeCell ref="A55:E55"/>
    <mergeCell ref="A56:E56"/>
    <mergeCell ref="A50:E5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topLeftCell="A39" zoomScaleNormal="100" zoomScaleSheetLayoutView="100" workbookViewId="0">
      <selection activeCell="A34" sqref="A3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1" t="s">
        <v>12</v>
      </c>
      <c r="B1" s="81"/>
      <c r="C1" s="81"/>
      <c r="D1" s="81"/>
      <c r="E1" s="81"/>
    </row>
    <row r="2" spans="1:5" ht="31.5" customHeight="1" x14ac:dyDescent="0.25">
      <c r="A2" s="79" t="s">
        <v>13</v>
      </c>
      <c r="B2" s="80"/>
      <c r="C2" s="80"/>
      <c r="D2" s="80"/>
      <c r="E2" s="80"/>
    </row>
    <row r="3" spans="1:5" x14ac:dyDescent="0.25">
      <c r="A3" s="40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4" t="s">
        <v>80</v>
      </c>
      <c r="E4" s="84"/>
    </row>
    <row r="5" spans="1:5" x14ac:dyDescent="0.25">
      <c r="A5" s="40"/>
      <c r="B5" s="4"/>
      <c r="C5" s="4"/>
      <c r="D5" s="4"/>
      <c r="E5" s="4"/>
    </row>
    <row r="6" spans="1:5" x14ac:dyDescent="0.25">
      <c r="A6" s="78" t="s">
        <v>0</v>
      </c>
      <c r="B6" s="78"/>
      <c r="C6" s="78"/>
      <c r="D6" s="78"/>
      <c r="E6" s="78"/>
    </row>
    <row r="7" spans="1:5" x14ac:dyDescent="0.25">
      <c r="A7" s="82" t="s">
        <v>43</v>
      </c>
      <c r="B7" s="82"/>
      <c r="C7" s="82"/>
      <c r="D7" s="82"/>
      <c r="E7" s="82"/>
    </row>
    <row r="8" spans="1:5" x14ac:dyDescent="0.25">
      <c r="A8" s="83" t="s">
        <v>1</v>
      </c>
      <c r="B8" s="83"/>
      <c r="C8" s="83"/>
      <c r="D8" s="83"/>
      <c r="E8" s="83"/>
    </row>
    <row r="9" spans="1:5" x14ac:dyDescent="0.25">
      <c r="A9" s="77"/>
      <c r="B9" s="77"/>
      <c r="C9" s="77"/>
      <c r="D9" s="77"/>
      <c r="E9" s="77"/>
    </row>
    <row r="10" spans="1:5" x14ac:dyDescent="0.25">
      <c r="A10" s="78" t="s">
        <v>44</v>
      </c>
      <c r="B10" s="78"/>
      <c r="C10" s="78"/>
      <c r="D10" s="78"/>
      <c r="E10" s="78"/>
    </row>
    <row r="11" spans="1:5" ht="25.5" customHeight="1" x14ac:dyDescent="0.25">
      <c r="A11" s="85" t="s">
        <v>16</v>
      </c>
      <c r="B11" s="86"/>
      <c r="C11" s="86"/>
      <c r="D11" s="86"/>
      <c r="E11" s="86"/>
    </row>
    <row r="12" spans="1:5" x14ac:dyDescent="0.25">
      <c r="A12" s="77"/>
      <c r="B12" s="77"/>
      <c r="C12" s="77"/>
      <c r="D12" s="77"/>
      <c r="E12" s="77"/>
    </row>
    <row r="13" spans="1:5" ht="31.5" customHeight="1" x14ac:dyDescent="0.25">
      <c r="A13" s="78" t="s">
        <v>45</v>
      </c>
      <c r="B13" s="78"/>
      <c r="C13" s="78"/>
      <c r="D13" s="78"/>
      <c r="E13" s="78"/>
    </row>
    <row r="14" spans="1:5" x14ac:dyDescent="0.25">
      <c r="A14" s="83" t="s">
        <v>17</v>
      </c>
      <c r="B14" s="77"/>
      <c r="C14" s="77"/>
      <c r="D14" s="77"/>
      <c r="E14" s="77"/>
    </row>
    <row r="15" spans="1:5" x14ac:dyDescent="0.25">
      <c r="A15" s="77"/>
      <c r="B15" s="77"/>
      <c r="C15" s="77"/>
      <c r="D15" s="77"/>
      <c r="E15" s="77"/>
    </row>
    <row r="16" spans="1:5" x14ac:dyDescent="0.25">
      <c r="A16" s="78" t="s">
        <v>39</v>
      </c>
      <c r="B16" s="78"/>
      <c r="C16" s="78"/>
      <c r="D16" s="78"/>
      <c r="E16" s="78"/>
    </row>
    <row r="17" spans="1:7" ht="11.25" customHeight="1" x14ac:dyDescent="0.25">
      <c r="A17" s="83" t="s">
        <v>2</v>
      </c>
      <c r="B17" s="77"/>
      <c r="C17" s="77"/>
      <c r="D17" s="77"/>
      <c r="E17" s="77"/>
    </row>
    <row r="18" spans="1:7" ht="11.25" customHeight="1" x14ac:dyDescent="0.25">
      <c r="A18" s="41"/>
      <c r="B18" s="40"/>
      <c r="C18" s="40"/>
      <c r="D18" s="40"/>
      <c r="E18" s="40"/>
    </row>
    <row r="19" spans="1:7" x14ac:dyDescent="0.25">
      <c r="A19" s="78" t="s">
        <v>40</v>
      </c>
      <c r="B19" s="78"/>
      <c r="C19" s="78"/>
      <c r="D19" s="78"/>
      <c r="E19" s="78"/>
    </row>
    <row r="20" spans="1:7" ht="10.5" customHeight="1" x14ac:dyDescent="0.25">
      <c r="A20" s="83" t="s">
        <v>18</v>
      </c>
      <c r="B20" s="77"/>
      <c r="C20" s="77"/>
      <c r="D20" s="77"/>
      <c r="E20" s="77"/>
    </row>
    <row r="21" spans="1:7" x14ac:dyDescent="0.25">
      <c r="A21" s="77"/>
      <c r="B21" s="77"/>
      <c r="C21" s="77"/>
      <c r="D21" s="77"/>
      <c r="E21" s="77"/>
    </row>
    <row r="22" spans="1:7" ht="30.75" customHeight="1" x14ac:dyDescent="0.25">
      <c r="A22" s="78" t="s">
        <v>19</v>
      </c>
      <c r="B22" s="78"/>
      <c r="C22" s="78"/>
      <c r="D22" s="78"/>
      <c r="E22" s="78"/>
    </row>
    <row r="23" spans="1:7" x14ac:dyDescent="0.25">
      <c r="A23" s="77"/>
      <c r="B23" s="77"/>
      <c r="C23" s="77"/>
      <c r="D23" s="77"/>
      <c r="E23" s="77"/>
    </row>
    <row r="24" spans="1:7" ht="63.75" customHeight="1" x14ac:dyDescent="0.25">
      <c r="A24" s="78" t="s">
        <v>48</v>
      </c>
      <c r="B24" s="78"/>
      <c r="C24" s="78"/>
      <c r="D24" s="78"/>
      <c r="E24" s="78"/>
    </row>
    <row r="25" spans="1:7" ht="33.75" customHeight="1" x14ac:dyDescent="0.25">
      <c r="A25" s="87" t="s">
        <v>46</v>
      </c>
      <c r="B25" s="87"/>
      <c r="C25" s="87"/>
      <c r="D25" s="87"/>
      <c r="E25" s="87"/>
    </row>
    <row r="26" spans="1:7" x14ac:dyDescent="0.25">
      <c r="A26" s="87"/>
      <c r="B26" s="87"/>
      <c r="C26" s="87"/>
      <c r="D26" s="87"/>
      <c r="E26" s="87"/>
      <c r="F26" s="2">
        <f>163.1+2323.7</f>
        <v>2486.7999999999997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11489.016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17457.335999999996</v>
      </c>
    </row>
    <row r="30" spans="1:7" ht="38.25" x14ac:dyDescent="0.25">
      <c r="A30" s="9" t="s">
        <v>31</v>
      </c>
      <c r="B30" s="11" t="s">
        <v>72</v>
      </c>
      <c r="C30" s="3" t="s">
        <v>5</v>
      </c>
      <c r="D30" s="3">
        <v>2.0499999999999998</v>
      </c>
      <c r="E30" s="10">
        <f>D30*F26*G26</f>
        <v>15293.819999999996</v>
      </c>
    </row>
    <row r="31" spans="1:7" ht="38.25" x14ac:dyDescent="0.25">
      <c r="A31" s="9" t="s">
        <v>32</v>
      </c>
      <c r="B31" s="11" t="s">
        <v>72</v>
      </c>
      <c r="C31" s="3" t="s">
        <v>5</v>
      </c>
      <c r="D31" s="3">
        <v>1.55</v>
      </c>
      <c r="E31" s="10">
        <f>D31*F26*G26</f>
        <v>11563.619999999999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4550.8439999999991</v>
      </c>
    </row>
    <row r="33" spans="1:5" x14ac:dyDescent="0.25">
      <c r="A33" s="9" t="s">
        <v>47</v>
      </c>
      <c r="B33" s="13" t="s">
        <v>34</v>
      </c>
      <c r="C33" s="3" t="s">
        <v>5</v>
      </c>
      <c r="D33" s="3">
        <v>0.15</v>
      </c>
      <c r="E33" s="10">
        <f>D33*F26*G26</f>
        <v>1119.0599999999997</v>
      </c>
    </row>
    <row r="34" spans="1:5" ht="60" x14ac:dyDescent="0.25">
      <c r="A34" s="9" t="s">
        <v>28</v>
      </c>
      <c r="B34" s="11" t="s">
        <v>72</v>
      </c>
      <c r="C34" s="3" t="s">
        <v>5</v>
      </c>
      <c r="D34" s="3">
        <v>0.55000000000000004</v>
      </c>
      <c r="E34" s="10">
        <f>D34*F26*G26</f>
        <v>4103.22</v>
      </c>
    </row>
    <row r="35" spans="1:5" ht="38.25" x14ac:dyDescent="0.25">
      <c r="A35" s="9" t="s">
        <v>27</v>
      </c>
      <c r="B35" s="11" t="s">
        <v>72</v>
      </c>
      <c r="C35" s="3" t="s">
        <v>5</v>
      </c>
      <c r="D35" s="3">
        <v>0.12</v>
      </c>
      <c r="E35" s="10">
        <f>D35*F26*G26</f>
        <v>895.24799999999982</v>
      </c>
    </row>
    <row r="36" spans="1:5" x14ac:dyDescent="0.25">
      <c r="A36" s="9"/>
      <c r="B36" s="11" t="s">
        <v>35</v>
      </c>
      <c r="C36" s="3" t="s">
        <v>5</v>
      </c>
      <c r="D36" s="3">
        <v>0.23</v>
      </c>
      <c r="E36" s="10">
        <v>0</v>
      </c>
    </row>
    <row r="37" spans="1:5" ht="38.25" x14ac:dyDescent="0.25">
      <c r="A37" s="9" t="s">
        <v>36</v>
      </c>
      <c r="B37" s="11" t="s">
        <v>37</v>
      </c>
      <c r="C37" s="3" t="s">
        <v>5</v>
      </c>
      <c r="D37" s="3">
        <v>0.33</v>
      </c>
      <c r="E37" s="10">
        <v>0</v>
      </c>
    </row>
    <row r="38" spans="1:5" x14ac:dyDescent="0.25">
      <c r="A38" s="9" t="s">
        <v>29</v>
      </c>
      <c r="B38" s="11" t="s">
        <v>41</v>
      </c>
      <c r="C38" s="3" t="s">
        <v>5</v>
      </c>
      <c r="D38" s="3">
        <v>2.76</v>
      </c>
      <c r="E38" s="10">
        <f>D38*F26*G26</f>
        <v>20590.703999999994</v>
      </c>
    </row>
    <row r="39" spans="1:5" ht="15.75" thickBot="1" x14ac:dyDescent="0.3">
      <c r="A39" s="14" t="s">
        <v>38</v>
      </c>
      <c r="B39" s="15" t="s">
        <v>41</v>
      </c>
      <c r="C39" s="16" t="s">
        <v>5</v>
      </c>
      <c r="D39" s="16">
        <v>3.2</v>
      </c>
      <c r="E39" s="17">
        <f>D39*F26*G26</f>
        <v>23873.279999999999</v>
      </c>
    </row>
    <row r="40" spans="1:5" ht="15.75" thickBot="1" x14ac:dyDescent="0.3">
      <c r="A40" s="21" t="s">
        <v>49</v>
      </c>
      <c r="B40" s="22" t="s">
        <v>81</v>
      </c>
      <c r="C40" s="23" t="s">
        <v>51</v>
      </c>
      <c r="D40" s="23"/>
      <c r="E40" s="24">
        <v>6606.61</v>
      </c>
    </row>
    <row r="41" spans="1:5" x14ac:dyDescent="0.25">
      <c r="A41" s="44" t="s">
        <v>91</v>
      </c>
      <c r="B41" s="45" t="s">
        <v>85</v>
      </c>
      <c r="C41" s="46" t="s">
        <v>92</v>
      </c>
      <c r="D41" s="46">
        <v>235.69</v>
      </c>
      <c r="E41" s="47">
        <v>51852.639999999999</v>
      </c>
    </row>
    <row r="42" spans="1:5" ht="30" x14ac:dyDescent="0.25">
      <c r="A42" s="26" t="s">
        <v>82</v>
      </c>
      <c r="B42" s="11" t="s">
        <v>85</v>
      </c>
      <c r="C42" s="3" t="s">
        <v>57</v>
      </c>
      <c r="D42" s="3">
        <v>1</v>
      </c>
      <c r="E42" s="10">
        <f>D42*126.7</f>
        <v>126.7</v>
      </c>
    </row>
    <row r="43" spans="1:5" ht="30" x14ac:dyDescent="0.25">
      <c r="A43" s="34" t="s">
        <v>83</v>
      </c>
      <c r="B43" s="11" t="s">
        <v>85</v>
      </c>
      <c r="C43" s="3" t="s">
        <v>57</v>
      </c>
      <c r="D43" s="3">
        <v>3.66</v>
      </c>
      <c r="E43" s="10">
        <f t="shared" ref="E43:E46" si="0">D43*126.7</f>
        <v>463.72200000000004</v>
      </c>
    </row>
    <row r="44" spans="1:5" ht="30" x14ac:dyDescent="0.25">
      <c r="A44" s="26" t="s">
        <v>84</v>
      </c>
      <c r="B44" s="11" t="s">
        <v>86</v>
      </c>
      <c r="C44" s="3" t="s">
        <v>57</v>
      </c>
      <c r="D44" s="3">
        <v>4</v>
      </c>
      <c r="E44" s="10">
        <f t="shared" si="0"/>
        <v>506.8</v>
      </c>
    </row>
    <row r="45" spans="1:5" ht="45" x14ac:dyDescent="0.25">
      <c r="A45" s="26" t="s">
        <v>90</v>
      </c>
      <c r="B45" s="11" t="s">
        <v>86</v>
      </c>
      <c r="C45" s="3" t="s">
        <v>57</v>
      </c>
      <c r="D45" s="3">
        <v>78</v>
      </c>
      <c r="E45" s="10">
        <f t="shared" si="0"/>
        <v>9882.6</v>
      </c>
    </row>
    <row r="46" spans="1:5" x14ac:dyDescent="0.25">
      <c r="A46" s="26" t="s">
        <v>89</v>
      </c>
      <c r="B46" s="11" t="s">
        <v>86</v>
      </c>
      <c r="C46" s="3" t="s">
        <v>57</v>
      </c>
      <c r="D46" s="3">
        <v>64</v>
      </c>
      <c r="E46" s="10">
        <f t="shared" si="0"/>
        <v>8108.8</v>
      </c>
    </row>
    <row r="47" spans="1:5" x14ac:dyDescent="0.25">
      <c r="A47" s="9"/>
      <c r="B47" s="11"/>
      <c r="C47" s="3"/>
      <c r="D47" s="3"/>
      <c r="E47" s="10"/>
    </row>
    <row r="48" spans="1:5" s="31" customFormat="1" ht="14.25" x14ac:dyDescent="0.2">
      <c r="A48" s="27" t="s">
        <v>58</v>
      </c>
      <c r="B48" s="28"/>
      <c r="C48" s="29"/>
      <c r="D48" s="29"/>
      <c r="E48" s="30">
        <f>SUM(E28:E47)</f>
        <v>188484.02</v>
      </c>
    </row>
    <row r="50" spans="1:5" ht="30.75" customHeight="1" x14ac:dyDescent="0.25">
      <c r="A50" s="78" t="s">
        <v>93</v>
      </c>
      <c r="B50" s="78"/>
      <c r="C50" s="78"/>
      <c r="D50" s="78"/>
      <c r="E50" s="78"/>
    </row>
    <row r="51" spans="1:5" ht="30.75" customHeight="1" x14ac:dyDescent="0.25">
      <c r="A51" s="78" t="s">
        <v>23</v>
      </c>
      <c r="B51" s="78"/>
      <c r="C51" s="78"/>
      <c r="D51" s="78"/>
      <c r="E51" s="78"/>
    </row>
    <row r="52" spans="1:5" x14ac:dyDescent="0.25">
      <c r="A52" s="78" t="s">
        <v>22</v>
      </c>
      <c r="B52" s="78"/>
      <c r="C52" s="78"/>
      <c r="D52" s="78"/>
      <c r="E52" s="78"/>
    </row>
    <row r="53" spans="1:5" ht="30.75" customHeight="1" x14ac:dyDescent="0.25">
      <c r="A53" s="78" t="s">
        <v>62</v>
      </c>
      <c r="B53" s="78"/>
      <c r="C53" s="78"/>
      <c r="D53" s="78"/>
      <c r="E53" s="78"/>
    </row>
    <row r="54" spans="1:5" x14ac:dyDescent="0.25">
      <c r="A54" s="78" t="s">
        <v>20</v>
      </c>
      <c r="B54" s="78"/>
      <c r="C54" s="78"/>
      <c r="D54" s="78"/>
      <c r="E54" s="78"/>
    </row>
    <row r="55" spans="1:5" x14ac:dyDescent="0.25">
      <c r="A55" s="89" t="s">
        <v>6</v>
      </c>
      <c r="B55" s="89"/>
      <c r="C55" s="89"/>
      <c r="D55" s="89"/>
      <c r="E55" s="89"/>
    </row>
    <row r="56" spans="1:5" x14ac:dyDescent="0.25">
      <c r="A56" s="78" t="s">
        <v>20</v>
      </c>
      <c r="B56" s="78"/>
      <c r="C56" s="78"/>
      <c r="D56" s="78"/>
      <c r="E56" s="78"/>
    </row>
    <row r="57" spans="1:5" x14ac:dyDescent="0.25">
      <c r="A57" s="90" t="s">
        <v>60</v>
      </c>
      <c r="B57" s="90"/>
      <c r="C57" s="90"/>
      <c r="D57" s="90"/>
      <c r="E57" s="90"/>
    </row>
    <row r="58" spans="1:5" x14ac:dyDescent="0.25">
      <c r="B58" s="88" t="s">
        <v>21</v>
      </c>
      <c r="C58" s="88"/>
      <c r="D58" s="88"/>
      <c r="E58" s="8" t="s">
        <v>7</v>
      </c>
    </row>
    <row r="59" spans="1:5" x14ac:dyDescent="0.25">
      <c r="A59" s="41"/>
      <c r="B59" s="41"/>
      <c r="C59" s="41"/>
      <c r="D59" s="41"/>
      <c r="E59" s="41"/>
    </row>
    <row r="60" spans="1:5" x14ac:dyDescent="0.25">
      <c r="A60" s="90" t="s">
        <v>61</v>
      </c>
      <c r="B60" s="90"/>
      <c r="C60" s="90"/>
      <c r="D60" s="90"/>
      <c r="E60" s="90"/>
    </row>
    <row r="61" spans="1:5" x14ac:dyDescent="0.25">
      <c r="B61" s="88" t="s">
        <v>21</v>
      </c>
      <c r="C61" s="88"/>
      <c r="D61" s="88"/>
      <c r="E61" s="8" t="s">
        <v>7</v>
      </c>
    </row>
    <row r="64" spans="1:5" x14ac:dyDescent="0.25">
      <c r="A64" s="31" t="s">
        <v>73</v>
      </c>
    </row>
    <row r="65" spans="1:2" x14ac:dyDescent="0.25">
      <c r="A65" s="2" t="s">
        <v>74</v>
      </c>
      <c r="B65" s="35">
        <v>99503.43</v>
      </c>
    </row>
    <row r="66" spans="1:2" ht="15.75" x14ac:dyDescent="0.25">
      <c r="A66" s="36" t="s">
        <v>75</v>
      </c>
      <c r="B66" s="37">
        <v>361800.3</v>
      </c>
    </row>
    <row r="67" spans="1:2" x14ac:dyDescent="0.25">
      <c r="A67" s="2" t="s">
        <v>76</v>
      </c>
      <c r="B67" s="37">
        <v>362887.31</v>
      </c>
    </row>
    <row r="68" spans="1:2" x14ac:dyDescent="0.25">
      <c r="A68" s="2" t="s">
        <v>87</v>
      </c>
      <c r="B68" s="37">
        <v>25350.63</v>
      </c>
    </row>
    <row r="69" spans="1:2" x14ac:dyDescent="0.25">
      <c r="A69" s="2" t="s">
        <v>88</v>
      </c>
      <c r="B69" s="37">
        <v>6300</v>
      </c>
    </row>
    <row r="70" spans="1:2" x14ac:dyDescent="0.25">
      <c r="A70" s="38" t="s">
        <v>77</v>
      </c>
      <c r="B70" s="35">
        <f>B65+B67+B68+B69-('1 кв.'!E45+'2 кв.'!E48+E48)</f>
        <v>71227.207000000053</v>
      </c>
    </row>
  </sheetData>
  <mergeCells count="34">
    <mergeCell ref="A57:E57"/>
    <mergeCell ref="B58:D58"/>
    <mergeCell ref="A60:E60"/>
    <mergeCell ref="B61:D61"/>
    <mergeCell ref="A51:E51"/>
    <mergeCell ref="A52:E52"/>
    <mergeCell ref="A53:E53"/>
    <mergeCell ref="A54:E54"/>
    <mergeCell ref="A55:E55"/>
    <mergeCell ref="A56:E56"/>
    <mergeCell ref="A50:E5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BreakPreview" zoomScaleNormal="100" zoomScaleSheetLayoutView="100" workbookViewId="0">
      <selection activeCell="G48" sqref="G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1" t="s">
        <v>12</v>
      </c>
      <c r="B1" s="81"/>
      <c r="C1" s="81"/>
      <c r="D1" s="81"/>
      <c r="E1" s="81"/>
    </row>
    <row r="2" spans="1:5" ht="31.5" customHeight="1" x14ac:dyDescent="0.25">
      <c r="A2" s="79" t="s">
        <v>13</v>
      </c>
      <c r="B2" s="80"/>
      <c r="C2" s="80"/>
      <c r="D2" s="80"/>
      <c r="E2" s="80"/>
    </row>
    <row r="3" spans="1:5" x14ac:dyDescent="0.25">
      <c r="A3" s="4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4" t="s">
        <v>96</v>
      </c>
      <c r="E4" s="84"/>
    </row>
    <row r="5" spans="1:5" x14ac:dyDescent="0.25">
      <c r="A5" s="42"/>
      <c r="B5" s="4"/>
      <c r="C5" s="4"/>
      <c r="D5" s="4"/>
      <c r="E5" s="4"/>
    </row>
    <row r="6" spans="1:5" x14ac:dyDescent="0.25">
      <c r="A6" s="78" t="s">
        <v>0</v>
      </c>
      <c r="B6" s="78"/>
      <c r="C6" s="78"/>
      <c r="D6" s="78"/>
      <c r="E6" s="78"/>
    </row>
    <row r="7" spans="1:5" x14ac:dyDescent="0.25">
      <c r="A7" s="82" t="s">
        <v>43</v>
      </c>
      <c r="B7" s="82"/>
      <c r="C7" s="82"/>
      <c r="D7" s="82"/>
      <c r="E7" s="82"/>
    </row>
    <row r="8" spans="1:5" x14ac:dyDescent="0.25">
      <c r="A8" s="83" t="s">
        <v>1</v>
      </c>
      <c r="B8" s="83"/>
      <c r="C8" s="83"/>
      <c r="D8" s="83"/>
      <c r="E8" s="83"/>
    </row>
    <row r="9" spans="1:5" x14ac:dyDescent="0.25">
      <c r="A9" s="77"/>
      <c r="B9" s="77"/>
      <c r="C9" s="77"/>
      <c r="D9" s="77"/>
      <c r="E9" s="77"/>
    </row>
    <row r="10" spans="1:5" x14ac:dyDescent="0.25">
      <c r="A10" s="78" t="s">
        <v>94</v>
      </c>
      <c r="B10" s="78"/>
      <c r="C10" s="78"/>
      <c r="D10" s="78"/>
      <c r="E10" s="78"/>
    </row>
    <row r="11" spans="1:5" ht="25.5" customHeight="1" x14ac:dyDescent="0.25">
      <c r="A11" s="85" t="s">
        <v>16</v>
      </c>
      <c r="B11" s="86"/>
      <c r="C11" s="86"/>
      <c r="D11" s="86"/>
      <c r="E11" s="86"/>
    </row>
    <row r="12" spans="1:5" x14ac:dyDescent="0.25">
      <c r="A12" s="77"/>
      <c r="B12" s="77"/>
      <c r="C12" s="77"/>
      <c r="D12" s="77"/>
      <c r="E12" s="77"/>
    </row>
    <row r="13" spans="1:5" ht="31.5" customHeight="1" x14ac:dyDescent="0.25">
      <c r="A13" s="78" t="s">
        <v>45</v>
      </c>
      <c r="B13" s="78"/>
      <c r="C13" s="78"/>
      <c r="D13" s="78"/>
      <c r="E13" s="78"/>
    </row>
    <row r="14" spans="1:5" x14ac:dyDescent="0.25">
      <c r="A14" s="83" t="s">
        <v>17</v>
      </c>
      <c r="B14" s="77"/>
      <c r="C14" s="77"/>
      <c r="D14" s="77"/>
      <c r="E14" s="77"/>
    </row>
    <row r="15" spans="1:5" x14ac:dyDescent="0.25">
      <c r="A15" s="77"/>
      <c r="B15" s="77"/>
      <c r="C15" s="77"/>
      <c r="D15" s="77"/>
      <c r="E15" s="77"/>
    </row>
    <row r="16" spans="1:5" x14ac:dyDescent="0.25">
      <c r="A16" s="78" t="s">
        <v>39</v>
      </c>
      <c r="B16" s="78"/>
      <c r="C16" s="78"/>
      <c r="D16" s="78"/>
      <c r="E16" s="78"/>
    </row>
    <row r="17" spans="1:7" ht="11.25" customHeight="1" x14ac:dyDescent="0.25">
      <c r="A17" s="83" t="s">
        <v>2</v>
      </c>
      <c r="B17" s="77"/>
      <c r="C17" s="77"/>
      <c r="D17" s="77"/>
      <c r="E17" s="77"/>
    </row>
    <row r="18" spans="1:7" ht="11.25" customHeight="1" x14ac:dyDescent="0.25">
      <c r="A18" s="43"/>
      <c r="B18" s="42"/>
      <c r="C18" s="42"/>
      <c r="D18" s="42"/>
      <c r="E18" s="42"/>
    </row>
    <row r="19" spans="1:7" x14ac:dyDescent="0.25">
      <c r="A19" s="78" t="s">
        <v>40</v>
      </c>
      <c r="B19" s="78"/>
      <c r="C19" s="78"/>
      <c r="D19" s="78"/>
      <c r="E19" s="78"/>
    </row>
    <row r="20" spans="1:7" ht="10.5" customHeight="1" x14ac:dyDescent="0.25">
      <c r="A20" s="83" t="s">
        <v>18</v>
      </c>
      <c r="B20" s="77"/>
      <c r="C20" s="77"/>
      <c r="D20" s="77"/>
      <c r="E20" s="77"/>
    </row>
    <row r="21" spans="1:7" x14ac:dyDescent="0.25">
      <c r="A21" s="77"/>
      <c r="B21" s="77"/>
      <c r="C21" s="77"/>
      <c r="D21" s="77"/>
      <c r="E21" s="77"/>
    </row>
    <row r="22" spans="1:7" ht="30.75" customHeight="1" x14ac:dyDescent="0.25">
      <c r="A22" s="78" t="s">
        <v>19</v>
      </c>
      <c r="B22" s="78"/>
      <c r="C22" s="78"/>
      <c r="D22" s="78"/>
      <c r="E22" s="78"/>
    </row>
    <row r="23" spans="1:7" x14ac:dyDescent="0.25">
      <c r="A23" s="77"/>
      <c r="B23" s="77"/>
      <c r="C23" s="77"/>
      <c r="D23" s="77"/>
      <c r="E23" s="77"/>
    </row>
    <row r="24" spans="1:7" ht="63.75" customHeight="1" x14ac:dyDescent="0.25">
      <c r="A24" s="78" t="s">
        <v>48</v>
      </c>
      <c r="B24" s="78"/>
      <c r="C24" s="78"/>
      <c r="D24" s="78"/>
      <c r="E24" s="78"/>
    </row>
    <row r="25" spans="1:7" ht="33.75" customHeight="1" x14ac:dyDescent="0.25">
      <c r="A25" s="87" t="s">
        <v>46</v>
      </c>
      <c r="B25" s="87"/>
      <c r="C25" s="87"/>
      <c r="D25" s="87"/>
      <c r="E25" s="87"/>
    </row>
    <row r="26" spans="1:7" x14ac:dyDescent="0.25">
      <c r="A26" s="87"/>
      <c r="B26" s="87"/>
      <c r="C26" s="87"/>
      <c r="D26" s="87"/>
      <c r="E26" s="87"/>
      <c r="F26" s="2">
        <f>163.1+2323.7</f>
        <v>2486.7999999999997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11489.016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17457.335999999996</v>
      </c>
    </row>
    <row r="30" spans="1:7" ht="38.25" x14ac:dyDescent="0.25">
      <c r="A30" s="9" t="s">
        <v>31</v>
      </c>
      <c r="B30" s="11" t="s">
        <v>72</v>
      </c>
      <c r="C30" s="3" t="s">
        <v>5</v>
      </c>
      <c r="D30" s="3">
        <v>2.0499999999999998</v>
      </c>
      <c r="E30" s="10">
        <f>D30*F26*G26</f>
        <v>15293.819999999996</v>
      </c>
    </row>
    <row r="31" spans="1:7" ht="38.25" x14ac:dyDescent="0.25">
      <c r="A31" s="9" t="s">
        <v>32</v>
      </c>
      <c r="B31" s="11" t="s">
        <v>72</v>
      </c>
      <c r="C31" s="3" t="s">
        <v>5</v>
      </c>
      <c r="D31" s="3">
        <v>1.55</v>
      </c>
      <c r="E31" s="10">
        <f>D31*F26*2</f>
        <v>7709.079999999999</v>
      </c>
      <c r="G31" s="48" t="s">
        <v>97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4550.8439999999991</v>
      </c>
    </row>
    <row r="33" spans="1:5" x14ac:dyDescent="0.25">
      <c r="A33" s="9" t="s">
        <v>47</v>
      </c>
      <c r="B33" s="13" t="s">
        <v>34</v>
      </c>
      <c r="C33" s="3" t="s">
        <v>5</v>
      </c>
      <c r="D33" s="3">
        <v>0.15</v>
      </c>
      <c r="E33" s="10">
        <f>D33*F26*G26</f>
        <v>1119.0599999999997</v>
      </c>
    </row>
    <row r="34" spans="1:5" ht="60" x14ac:dyDescent="0.25">
      <c r="A34" s="9" t="s">
        <v>28</v>
      </c>
      <c r="B34" s="11" t="s">
        <v>72</v>
      </c>
      <c r="C34" s="3" t="s">
        <v>5</v>
      </c>
      <c r="D34" s="3">
        <v>0.55000000000000004</v>
      </c>
      <c r="E34" s="10">
        <f>D34*F26*G26</f>
        <v>4103.22</v>
      </c>
    </row>
    <row r="35" spans="1:5" ht="38.25" x14ac:dyDescent="0.25">
      <c r="A35" s="9" t="s">
        <v>27</v>
      </c>
      <c r="B35" s="11" t="s">
        <v>72</v>
      </c>
      <c r="C35" s="3" t="s">
        <v>5</v>
      </c>
      <c r="D35" s="3">
        <v>0.12</v>
      </c>
      <c r="E35" s="10">
        <f>D35*F26*G26</f>
        <v>895.24799999999982</v>
      </c>
    </row>
    <row r="36" spans="1:5" x14ac:dyDescent="0.25">
      <c r="A36" s="9"/>
      <c r="B36" s="11" t="s">
        <v>35</v>
      </c>
      <c r="C36" s="3" t="s">
        <v>5</v>
      </c>
      <c r="D36" s="3">
        <v>0.23</v>
      </c>
      <c r="E36" s="10">
        <v>0</v>
      </c>
    </row>
    <row r="37" spans="1:5" ht="38.25" x14ac:dyDescent="0.25">
      <c r="A37" s="9" t="s">
        <v>36</v>
      </c>
      <c r="B37" s="11" t="s">
        <v>37</v>
      </c>
      <c r="C37" s="3" t="s">
        <v>5</v>
      </c>
      <c r="D37" s="3">
        <v>0.33</v>
      </c>
      <c r="E37" s="10">
        <v>0</v>
      </c>
    </row>
    <row r="38" spans="1:5" x14ac:dyDescent="0.25">
      <c r="A38" s="9" t="s">
        <v>29</v>
      </c>
      <c r="B38" s="11" t="s">
        <v>41</v>
      </c>
      <c r="C38" s="3" t="s">
        <v>5</v>
      </c>
      <c r="D38" s="3">
        <v>2.76</v>
      </c>
      <c r="E38" s="10">
        <f>D38*F26*G26</f>
        <v>20590.703999999994</v>
      </c>
    </row>
    <row r="39" spans="1:5" ht="15.75" thickBot="1" x14ac:dyDescent="0.3">
      <c r="A39" s="14" t="s">
        <v>38</v>
      </c>
      <c r="B39" s="15" t="s">
        <v>41</v>
      </c>
      <c r="C39" s="16" t="s">
        <v>5</v>
      </c>
      <c r="D39" s="16">
        <v>3.2</v>
      </c>
      <c r="E39" s="17">
        <f>D39*F26*G26</f>
        <v>23873.279999999999</v>
      </c>
    </row>
    <row r="40" spans="1:5" ht="15.75" thickBot="1" x14ac:dyDescent="0.3">
      <c r="A40" s="21" t="s">
        <v>49</v>
      </c>
      <c r="B40" s="22" t="s">
        <v>98</v>
      </c>
      <c r="C40" s="23" t="s">
        <v>51</v>
      </c>
      <c r="D40" s="23"/>
      <c r="E40" s="24">
        <v>10812.42</v>
      </c>
    </row>
    <row r="41" spans="1:5" ht="30" x14ac:dyDescent="0.25">
      <c r="A41" s="26" t="s">
        <v>103</v>
      </c>
      <c r="B41" s="11" t="s">
        <v>99</v>
      </c>
      <c r="C41" s="3" t="s">
        <v>57</v>
      </c>
      <c r="D41" s="3">
        <v>24</v>
      </c>
      <c r="E41" s="10">
        <f>D41*126.7</f>
        <v>3040.8</v>
      </c>
    </row>
    <row r="42" spans="1:5" ht="45" x14ac:dyDescent="0.25">
      <c r="A42" s="26" t="s">
        <v>104</v>
      </c>
      <c r="B42" s="11" t="s">
        <v>99</v>
      </c>
      <c r="C42" s="3" t="s">
        <v>57</v>
      </c>
      <c r="D42" s="3">
        <v>13</v>
      </c>
      <c r="E42" s="10">
        <f>D42*126.7</f>
        <v>1647.1000000000001</v>
      </c>
    </row>
    <row r="43" spans="1:5" x14ac:dyDescent="0.25">
      <c r="A43" s="26" t="s">
        <v>105</v>
      </c>
      <c r="B43" s="11" t="s">
        <v>99</v>
      </c>
      <c r="C43" s="3" t="s">
        <v>57</v>
      </c>
      <c r="D43" s="3">
        <v>2</v>
      </c>
      <c r="E43" s="10">
        <f>D43*126.7</f>
        <v>253.4</v>
      </c>
    </row>
    <row r="44" spans="1:5" x14ac:dyDescent="0.25">
      <c r="A44" s="26" t="s">
        <v>106</v>
      </c>
      <c r="B44" s="11" t="s">
        <v>100</v>
      </c>
      <c r="C44" s="3"/>
      <c r="D44" s="3">
        <v>12</v>
      </c>
      <c r="E44" s="10">
        <f>D44*126.7</f>
        <v>1520.4</v>
      </c>
    </row>
    <row r="45" spans="1:5" s="31" customFormat="1" ht="14.25" x14ac:dyDescent="0.2">
      <c r="A45" s="27" t="s">
        <v>58</v>
      </c>
      <c r="B45" s="28"/>
      <c r="C45" s="29"/>
      <c r="D45" s="29"/>
      <c r="E45" s="30">
        <f>SUM(E28:E44)</f>
        <v>124355.72799999997</v>
      </c>
    </row>
    <row r="47" spans="1:5" ht="30.75" customHeight="1" x14ac:dyDescent="0.25">
      <c r="A47" s="78" t="s">
        <v>125</v>
      </c>
      <c r="B47" s="78"/>
      <c r="C47" s="78"/>
      <c r="D47" s="78"/>
      <c r="E47" s="78"/>
    </row>
    <row r="48" spans="1:5" ht="30.75" customHeight="1" x14ac:dyDescent="0.25">
      <c r="A48" s="78" t="s">
        <v>23</v>
      </c>
      <c r="B48" s="78"/>
      <c r="C48" s="78"/>
      <c r="D48" s="78"/>
      <c r="E48" s="78"/>
    </row>
    <row r="49" spans="1:5" x14ac:dyDescent="0.25">
      <c r="A49" s="78" t="s">
        <v>22</v>
      </c>
      <c r="B49" s="78"/>
      <c r="C49" s="78"/>
      <c r="D49" s="78"/>
      <c r="E49" s="78"/>
    </row>
    <row r="50" spans="1:5" ht="30.75" customHeight="1" x14ac:dyDescent="0.25">
      <c r="A50" s="78" t="s">
        <v>62</v>
      </c>
      <c r="B50" s="78"/>
      <c r="C50" s="78"/>
      <c r="D50" s="78"/>
      <c r="E50" s="78"/>
    </row>
    <row r="51" spans="1:5" x14ac:dyDescent="0.25">
      <c r="A51" s="78" t="s">
        <v>20</v>
      </c>
      <c r="B51" s="78"/>
      <c r="C51" s="78"/>
      <c r="D51" s="78"/>
      <c r="E51" s="78"/>
    </row>
    <row r="52" spans="1:5" x14ac:dyDescent="0.25">
      <c r="A52" s="89" t="s">
        <v>6</v>
      </c>
      <c r="B52" s="89"/>
      <c r="C52" s="89"/>
      <c r="D52" s="89"/>
      <c r="E52" s="89"/>
    </row>
    <row r="53" spans="1:5" x14ac:dyDescent="0.25">
      <c r="A53" s="78" t="s">
        <v>20</v>
      </c>
      <c r="B53" s="78"/>
      <c r="C53" s="78"/>
      <c r="D53" s="78"/>
      <c r="E53" s="78"/>
    </row>
    <row r="54" spans="1:5" x14ac:dyDescent="0.25">
      <c r="A54" s="90" t="s">
        <v>60</v>
      </c>
      <c r="B54" s="90"/>
      <c r="C54" s="90"/>
      <c r="D54" s="90"/>
      <c r="E54" s="90"/>
    </row>
    <row r="55" spans="1:5" x14ac:dyDescent="0.25">
      <c r="B55" s="88" t="s">
        <v>21</v>
      </c>
      <c r="C55" s="88"/>
      <c r="D55" s="88"/>
      <c r="E55" s="8" t="s">
        <v>7</v>
      </c>
    </row>
    <row r="56" spans="1:5" x14ac:dyDescent="0.25">
      <c r="A56" s="43"/>
      <c r="B56" s="43"/>
      <c r="C56" s="43"/>
      <c r="D56" s="43"/>
      <c r="E56" s="43"/>
    </row>
    <row r="57" spans="1:5" x14ac:dyDescent="0.25">
      <c r="A57" s="90" t="s">
        <v>95</v>
      </c>
      <c r="B57" s="90"/>
      <c r="C57" s="90"/>
      <c r="D57" s="90"/>
      <c r="E57" s="90"/>
    </row>
    <row r="58" spans="1:5" x14ac:dyDescent="0.25">
      <c r="B58" s="88" t="s">
        <v>21</v>
      </c>
      <c r="C58" s="88"/>
      <c r="D58" s="88"/>
      <c r="E58" s="8" t="s">
        <v>7</v>
      </c>
    </row>
    <row r="61" spans="1:5" x14ac:dyDescent="0.25">
      <c r="A61" s="31" t="s">
        <v>73</v>
      </c>
    </row>
    <row r="62" spans="1:5" x14ac:dyDescent="0.25">
      <c r="A62" s="2" t="s">
        <v>74</v>
      </c>
      <c r="B62" s="52">
        <v>99503.43</v>
      </c>
    </row>
    <row r="63" spans="1:5" ht="15.75" x14ac:dyDescent="0.25">
      <c r="A63" s="36" t="s">
        <v>75</v>
      </c>
      <c r="B63" s="53">
        <v>482818.68</v>
      </c>
    </row>
    <row r="64" spans="1:5" x14ac:dyDescent="0.25">
      <c r="A64" s="2" t="s">
        <v>76</v>
      </c>
      <c r="B64" s="53">
        <v>476598.93</v>
      </c>
    </row>
    <row r="65" spans="1:2" x14ac:dyDescent="0.25">
      <c r="A65" s="2" t="s">
        <v>87</v>
      </c>
      <c r="B65" s="76">
        <v>33800.800000000003</v>
      </c>
    </row>
    <row r="66" spans="1:2" x14ac:dyDescent="0.25">
      <c r="A66" s="2" t="s">
        <v>88</v>
      </c>
      <c r="B66" s="53">
        <v>8400</v>
      </c>
    </row>
    <row r="67" spans="1:2" x14ac:dyDescent="0.25">
      <c r="A67" s="38" t="s">
        <v>77</v>
      </c>
      <c r="B67" s="52">
        <f>B62+B64+B65+B66-('1 кв.'!E45+'2 кв.'!E48+'3 кв.'!E48+'4 кв.'!E45)</f>
        <v>71133.269000000088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7:E47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4:E54"/>
    <mergeCell ref="B55:D55"/>
    <mergeCell ref="A57:E57"/>
    <mergeCell ref="B58:D58"/>
    <mergeCell ref="A48:E48"/>
    <mergeCell ref="A49:E49"/>
    <mergeCell ref="A50:E50"/>
    <mergeCell ref="A51:E51"/>
    <mergeCell ref="A52:E52"/>
    <mergeCell ref="A53:E5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view="pageBreakPreview" zoomScaleNormal="100" zoomScaleSheetLayoutView="100" workbookViewId="0">
      <selection activeCell="G14" sqref="G14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92" t="s">
        <v>107</v>
      </c>
      <c r="B1" s="92"/>
      <c r="C1" s="92"/>
      <c r="D1" s="54"/>
    </row>
    <row r="2" spans="1:4" ht="15.75" x14ac:dyDescent="0.25">
      <c r="A2" s="93" t="s">
        <v>108</v>
      </c>
      <c r="B2" s="93"/>
      <c r="C2" s="93"/>
      <c r="D2" s="36"/>
    </row>
    <row r="3" spans="1:4" ht="15.75" x14ac:dyDescent="0.25">
      <c r="A3" s="93" t="s">
        <v>109</v>
      </c>
      <c r="B3" s="93"/>
      <c r="C3" s="93"/>
      <c r="D3" s="36"/>
    </row>
    <row r="4" spans="1:4" ht="15.75" x14ac:dyDescent="0.25">
      <c r="A4" s="92" t="s">
        <v>124</v>
      </c>
      <c r="B4" s="92"/>
      <c r="C4" s="92"/>
      <c r="D4" s="54"/>
    </row>
    <row r="5" spans="1:4" ht="15.75" x14ac:dyDescent="0.25">
      <c r="A5" s="94"/>
      <c r="B5" s="94"/>
      <c r="C5" s="94"/>
      <c r="D5" s="1"/>
    </row>
    <row r="6" spans="1:4" ht="15.75" x14ac:dyDescent="0.25">
      <c r="A6" s="36"/>
      <c r="B6" s="2" t="s">
        <v>74</v>
      </c>
      <c r="C6" s="51">
        <f>'4 кв.'!B62</f>
        <v>99503.43</v>
      </c>
      <c r="D6" s="55"/>
    </row>
    <row r="7" spans="1:4" ht="15.75" x14ac:dyDescent="0.25">
      <c r="A7" s="56" t="s">
        <v>110</v>
      </c>
      <c r="B7" s="36" t="s">
        <v>75</v>
      </c>
      <c r="C7" s="74">
        <f>'4 кв.'!B63</f>
        <v>482818.68</v>
      </c>
      <c r="D7" s="57"/>
    </row>
    <row r="8" spans="1:4" ht="15.75" x14ac:dyDescent="0.25">
      <c r="A8" s="12"/>
      <c r="B8" s="2" t="s">
        <v>76</v>
      </c>
      <c r="C8" s="74">
        <f>'4 кв.'!B64</f>
        <v>476598.93</v>
      </c>
      <c r="D8" s="57"/>
    </row>
    <row r="9" spans="1:4" ht="15.75" x14ac:dyDescent="0.25">
      <c r="A9" s="12"/>
      <c r="B9" s="2" t="s">
        <v>111</v>
      </c>
      <c r="C9" s="74">
        <f>'4 кв.'!B65</f>
        <v>33800.800000000003</v>
      </c>
      <c r="D9" s="57"/>
    </row>
    <row r="10" spans="1:4" ht="15.75" x14ac:dyDescent="0.25">
      <c r="A10" s="12"/>
      <c r="B10" s="2" t="s">
        <v>88</v>
      </c>
      <c r="C10" s="74">
        <f>'4 кв.'!B66</f>
        <v>8400</v>
      </c>
      <c r="D10" s="57"/>
    </row>
    <row r="11" spans="1:4" ht="15.75" x14ac:dyDescent="0.25">
      <c r="A11" s="12"/>
      <c r="B11" s="36" t="s">
        <v>112</v>
      </c>
      <c r="C11" s="75">
        <f>SUM(C8:C10)</f>
        <v>518799.73</v>
      </c>
      <c r="D11" s="55"/>
    </row>
    <row r="12" spans="1:4" ht="15.75" x14ac:dyDescent="0.25">
      <c r="A12" s="1"/>
      <c r="B12" s="95"/>
      <c r="C12" s="95"/>
      <c r="D12" s="57"/>
    </row>
    <row r="13" spans="1:4" ht="15.75" x14ac:dyDescent="0.25">
      <c r="A13" s="58" t="s">
        <v>113</v>
      </c>
      <c r="B13" s="59" t="s">
        <v>49</v>
      </c>
      <c r="C13" s="74">
        <f>'1 кв.'!E40+'2 кв.'!E40+'3 кв.'!E40+'4 кв.'!E40</f>
        <v>32490</v>
      </c>
      <c r="D13" s="57"/>
    </row>
    <row r="14" spans="1:4" ht="15.75" x14ac:dyDescent="0.25">
      <c r="A14" s="1"/>
      <c r="B14" s="59" t="s">
        <v>114</v>
      </c>
      <c r="C14" s="74">
        <f>E30+E33+'3 кв.'!E41</f>
        <v>86863.014999999999</v>
      </c>
      <c r="D14" s="57"/>
    </row>
    <row r="15" spans="1:4" ht="15.75" x14ac:dyDescent="0.25">
      <c r="B15" s="60" t="s">
        <v>4</v>
      </c>
      <c r="C15" s="74">
        <f>'1 кв.'!E28+'2 кв.'!E28+'3 кв.'!E28+'4 кв.'!E28</f>
        <v>48940.224000000002</v>
      </c>
      <c r="D15" s="57"/>
    </row>
    <row r="16" spans="1:4" ht="15.75" x14ac:dyDescent="0.25">
      <c r="A16" s="58"/>
      <c r="B16" s="60" t="s">
        <v>25</v>
      </c>
      <c r="C16" s="74">
        <f>'1 кв.'!E29+'2 кв.'!E29+'3 кв.'!E29+'4 кв.'!E29</f>
        <v>68486.47199999998</v>
      </c>
      <c r="D16" s="57"/>
    </row>
    <row r="17" spans="1:5" ht="15.75" x14ac:dyDescent="0.25">
      <c r="A17" s="58"/>
      <c r="B17" s="60" t="s">
        <v>31</v>
      </c>
      <c r="C17" s="74">
        <f>'1 кв.'!E30+'2 кв.'!E30+'3 кв.'!E30+'4 кв.'!E30</f>
        <v>60876.863999999987</v>
      </c>
      <c r="D17" s="57"/>
    </row>
    <row r="18" spans="1:5" ht="15.75" x14ac:dyDescent="0.25">
      <c r="A18" s="58"/>
      <c r="B18" s="60" t="s">
        <v>32</v>
      </c>
      <c r="C18" s="74">
        <f>'1 кв.'!E31+'2 кв.'!E31+'3 кв.'!E31+'4 кв.'!E31</f>
        <v>42026.92</v>
      </c>
      <c r="D18" s="57"/>
    </row>
    <row r="19" spans="1:5" ht="15.75" x14ac:dyDescent="0.25">
      <c r="A19" s="58"/>
      <c r="B19" s="60" t="s">
        <v>33</v>
      </c>
      <c r="C19" s="74">
        <f>'1 кв.'!E32+'2 кв.'!E32+'3 кв.'!E32+'4 кв.'!E32</f>
        <v>18203.375999999997</v>
      </c>
      <c r="D19" s="57"/>
    </row>
    <row r="20" spans="1:5" ht="15.75" x14ac:dyDescent="0.25">
      <c r="A20" s="58"/>
      <c r="B20" s="60" t="s">
        <v>47</v>
      </c>
      <c r="C20" s="74">
        <f>'1 кв.'!E33+'2 кв.'!E33+'3 кв.'!E33+'4 кв.'!E33</f>
        <v>4476.2399999999989</v>
      </c>
      <c r="D20" s="57"/>
    </row>
    <row r="21" spans="1:5" ht="15.75" x14ac:dyDescent="0.25">
      <c r="A21" s="58"/>
      <c r="B21" s="60" t="s">
        <v>115</v>
      </c>
      <c r="C21" s="74">
        <f>'1 кв.'!E34+'2 кв.'!E34+'3 кв.'!E34+'4 кв.'!E34</f>
        <v>16114.464</v>
      </c>
      <c r="D21" s="57"/>
    </row>
    <row r="22" spans="1:5" ht="15.75" x14ac:dyDescent="0.25">
      <c r="A22" s="58"/>
      <c r="B22" s="60" t="s">
        <v>116</v>
      </c>
      <c r="C22" s="74">
        <f>'1 кв.'!E35+'2 кв.'!E35+'3 кв.'!E35+'4 кв.'!E35</f>
        <v>3580.9919999999993</v>
      </c>
      <c r="D22" s="57"/>
    </row>
    <row r="23" spans="1:5" ht="15.75" x14ac:dyDescent="0.25">
      <c r="A23" s="58"/>
      <c r="B23" s="60" t="s">
        <v>117</v>
      </c>
      <c r="C23" s="74">
        <f>'1 кв.'!E36+'2 кв.'!E36+'3 кв.'!E36+'4 кв.'!E36</f>
        <v>2400</v>
      </c>
      <c r="D23" s="57"/>
    </row>
    <row r="24" spans="1:5" ht="15.75" x14ac:dyDescent="0.25">
      <c r="A24" s="58"/>
      <c r="B24" s="60" t="s">
        <v>36</v>
      </c>
      <c r="C24" s="74">
        <f>'1 кв.'!E37+'2 кв.'!E37+'3 кв.'!E37+'4 кв.'!E37</f>
        <v>0</v>
      </c>
      <c r="D24" s="57"/>
    </row>
    <row r="25" spans="1:5" ht="15.75" x14ac:dyDescent="0.25">
      <c r="A25" s="58"/>
      <c r="B25" s="60" t="s">
        <v>29</v>
      </c>
      <c r="C25" s="74">
        <f>'1 кв.'!E38+'2 кв.'!E38+'3 кв.'!E38+'4 кв.'!E38</f>
        <v>66472.16399999999</v>
      </c>
      <c r="D25" s="57"/>
    </row>
    <row r="26" spans="1:5" ht="15.75" x14ac:dyDescent="0.25">
      <c r="A26" s="58"/>
      <c r="B26" s="60" t="s">
        <v>38</v>
      </c>
      <c r="C26" s="74">
        <f>'1 кв.'!E39+'2 кв.'!E39+'3 кв.'!E39+'4 кв.'!E39</f>
        <v>96239.159999999989</v>
      </c>
      <c r="D26" s="57"/>
    </row>
    <row r="27" spans="1:5" ht="15.75" x14ac:dyDescent="0.25">
      <c r="A27" s="1"/>
      <c r="B27" s="56" t="s">
        <v>118</v>
      </c>
      <c r="C27" s="75">
        <f>SUM(C13:C26)</f>
        <v>547169.89099999995</v>
      </c>
      <c r="D27" s="57"/>
      <c r="E27" s="73">
        <f>'1 кв.'!E45+'2 кв.'!E48+'3 кв.'!E48+'4 кв.'!E45</f>
        <v>547169.89099999995</v>
      </c>
    </row>
    <row r="28" spans="1:5" ht="15.75" x14ac:dyDescent="0.25">
      <c r="A28" s="1"/>
      <c r="B28" s="61" t="s">
        <v>119</v>
      </c>
      <c r="C28" s="75">
        <f>C6+C11-C27</f>
        <v>71133.268999999971</v>
      </c>
      <c r="D28" s="57"/>
    </row>
    <row r="29" spans="1:5" ht="15.75" x14ac:dyDescent="0.25">
      <c r="A29" s="49"/>
      <c r="B29" s="71" t="s">
        <v>120</v>
      </c>
      <c r="C29" s="72" t="s">
        <v>121</v>
      </c>
      <c r="D29" s="57" t="s">
        <v>20</v>
      </c>
      <c r="E29" s="62"/>
    </row>
    <row r="30" spans="1:5" ht="15.75" x14ac:dyDescent="0.25">
      <c r="A30" s="49" t="s">
        <v>55</v>
      </c>
      <c r="B30" s="25" t="s">
        <v>52</v>
      </c>
      <c r="C30" s="49">
        <v>8</v>
      </c>
      <c r="D30" s="57"/>
      <c r="E30" s="91">
        <f>(C30+C31+C32)*118.42</f>
        <v>6749.9400000000005</v>
      </c>
    </row>
    <row r="31" spans="1:5" ht="15.75" x14ac:dyDescent="0.25">
      <c r="A31" s="49" t="s">
        <v>56</v>
      </c>
      <c r="B31" s="26" t="s">
        <v>53</v>
      </c>
      <c r="C31" s="69">
        <v>48</v>
      </c>
      <c r="D31" s="57"/>
      <c r="E31" s="91"/>
    </row>
    <row r="32" spans="1:5" ht="15.75" x14ac:dyDescent="0.25">
      <c r="A32" s="49"/>
      <c r="B32" s="26" t="s">
        <v>54</v>
      </c>
      <c r="C32" s="49">
        <v>1</v>
      </c>
      <c r="D32" s="57"/>
      <c r="E32" s="91"/>
    </row>
    <row r="33" spans="1:5" ht="30" x14ac:dyDescent="0.25">
      <c r="A33" s="49" t="s">
        <v>70</v>
      </c>
      <c r="B33" s="26" t="s">
        <v>65</v>
      </c>
      <c r="C33" s="49">
        <v>5.4</v>
      </c>
      <c r="D33" s="57"/>
      <c r="E33" s="62">
        <f>223.05*126.7</f>
        <v>28260.435000000001</v>
      </c>
    </row>
    <row r="34" spans="1:5" ht="15.75" x14ac:dyDescent="0.25">
      <c r="A34" s="49" t="s">
        <v>71</v>
      </c>
      <c r="B34" s="34" t="s">
        <v>66</v>
      </c>
      <c r="C34" s="70">
        <v>4.66</v>
      </c>
      <c r="D34" s="57"/>
      <c r="E34" s="62"/>
    </row>
    <row r="35" spans="1:5" ht="15.75" x14ac:dyDescent="0.25">
      <c r="A35" s="49"/>
      <c r="B35" s="26" t="s">
        <v>67</v>
      </c>
      <c r="C35" s="49">
        <v>4</v>
      </c>
      <c r="D35" s="57"/>
      <c r="E35" s="62"/>
    </row>
    <row r="36" spans="1:5" ht="15.75" x14ac:dyDescent="0.25">
      <c r="A36" s="49"/>
      <c r="B36" s="26" t="s">
        <v>68</v>
      </c>
      <c r="C36" s="69">
        <v>2</v>
      </c>
      <c r="D36" s="57"/>
      <c r="E36" s="62"/>
    </row>
    <row r="37" spans="1:5" ht="15.75" x14ac:dyDescent="0.25">
      <c r="A37" s="49"/>
      <c r="B37" s="26" t="s">
        <v>69</v>
      </c>
      <c r="C37" s="49">
        <v>5.33</v>
      </c>
      <c r="D37" s="57"/>
      <c r="E37" s="62"/>
    </row>
    <row r="38" spans="1:5" ht="15.75" x14ac:dyDescent="0.25">
      <c r="A38" s="49" t="s">
        <v>85</v>
      </c>
      <c r="B38" s="26" t="s">
        <v>82</v>
      </c>
      <c r="C38" s="69">
        <v>1</v>
      </c>
      <c r="D38" s="57"/>
      <c r="E38" s="62"/>
    </row>
    <row r="39" spans="1:5" ht="15.75" x14ac:dyDescent="0.25">
      <c r="A39" s="49"/>
      <c r="B39" s="26" t="s">
        <v>83</v>
      </c>
      <c r="C39" s="49">
        <v>3.66</v>
      </c>
      <c r="D39" s="57"/>
      <c r="E39" s="62"/>
    </row>
    <row r="40" spans="1:5" ht="15.75" x14ac:dyDescent="0.25">
      <c r="A40" s="49" t="s">
        <v>86</v>
      </c>
      <c r="B40" s="26" t="s">
        <v>84</v>
      </c>
      <c r="C40" s="49">
        <v>4</v>
      </c>
      <c r="D40" s="57"/>
      <c r="E40" s="62"/>
    </row>
    <row r="41" spans="1:5" ht="30" x14ac:dyDescent="0.25">
      <c r="A41" s="49"/>
      <c r="B41" s="26" t="s">
        <v>101</v>
      </c>
      <c r="C41" s="50">
        <v>78</v>
      </c>
      <c r="D41" s="57"/>
    </row>
    <row r="42" spans="1:5" ht="15.75" x14ac:dyDescent="0.25">
      <c r="A42" s="49"/>
      <c r="B42" s="26" t="s">
        <v>102</v>
      </c>
      <c r="C42" s="49">
        <v>64</v>
      </c>
      <c r="D42" s="57"/>
    </row>
    <row r="43" spans="1:5" ht="14.25" customHeight="1" x14ac:dyDescent="0.25">
      <c r="A43" s="49" t="s">
        <v>99</v>
      </c>
      <c r="B43" s="26" t="s">
        <v>103</v>
      </c>
      <c r="C43" s="49">
        <v>24</v>
      </c>
      <c r="D43" s="57"/>
    </row>
    <row r="44" spans="1:5" ht="14.25" customHeight="1" x14ac:dyDescent="0.25">
      <c r="A44" s="49"/>
      <c r="B44" s="26" t="s">
        <v>104</v>
      </c>
      <c r="C44" s="49">
        <v>13</v>
      </c>
      <c r="D44" s="57"/>
    </row>
    <row r="45" spans="1:5" ht="14.25" customHeight="1" x14ac:dyDescent="0.25">
      <c r="A45" s="49"/>
      <c r="B45" s="26" t="s">
        <v>105</v>
      </c>
      <c r="C45" s="49">
        <v>2</v>
      </c>
      <c r="D45" s="57"/>
    </row>
    <row r="46" spans="1:5" ht="14.25" customHeight="1" x14ac:dyDescent="0.25">
      <c r="A46" s="49" t="s">
        <v>100</v>
      </c>
      <c r="B46" s="26" t="s">
        <v>106</v>
      </c>
      <c r="C46" s="49">
        <v>12</v>
      </c>
      <c r="D46" s="57"/>
    </row>
    <row r="47" spans="1:5" ht="15.75" x14ac:dyDescent="0.25">
      <c r="A47" s="3"/>
      <c r="B47" s="9"/>
      <c r="C47" s="63"/>
      <c r="D47" s="57"/>
    </row>
    <row r="48" spans="1:5" s="68" customFormat="1" ht="15.75" x14ac:dyDescent="0.25">
      <c r="A48" s="64"/>
      <c r="B48" s="65" t="s">
        <v>122</v>
      </c>
      <c r="C48" s="66">
        <f>SUM(C30:C47)</f>
        <v>280.05</v>
      </c>
      <c r="D48" s="67"/>
    </row>
    <row r="49" spans="1:4" ht="15.75" x14ac:dyDescent="0.25">
      <c r="A49" s="1"/>
      <c r="B49" s="56"/>
      <c r="C49" s="56"/>
      <c r="D49" s="57"/>
    </row>
    <row r="50" spans="1:4" ht="15.75" x14ac:dyDescent="0.25">
      <c r="A50" s="56" t="s">
        <v>123</v>
      </c>
      <c r="C50" s="56"/>
      <c r="D50" s="57"/>
    </row>
    <row r="51" spans="1:4" ht="15.75" x14ac:dyDescent="0.25">
      <c r="A51" s="1"/>
      <c r="B51" s="56"/>
      <c r="C51" s="56"/>
      <c r="D51" s="57"/>
    </row>
    <row r="52" spans="1:4" ht="15.75" x14ac:dyDescent="0.25">
      <c r="A52" s="1"/>
      <c r="B52" s="56"/>
      <c r="C52" s="56"/>
      <c r="D52" s="57"/>
    </row>
    <row r="53" spans="1:4" ht="15.75" x14ac:dyDescent="0.25">
      <c r="A53" s="1"/>
      <c r="B53" s="56"/>
      <c r="C53" s="56"/>
      <c r="D53" s="57"/>
    </row>
    <row r="54" spans="1:4" ht="15.75" x14ac:dyDescent="0.25">
      <c r="A54" s="1"/>
      <c r="B54" s="56"/>
      <c r="C54" s="56"/>
      <c r="D54" s="57"/>
    </row>
    <row r="55" spans="1:4" ht="15.75" x14ac:dyDescent="0.25">
      <c r="A55" s="1"/>
      <c r="B55" s="56"/>
      <c r="C55" s="56"/>
      <c r="D55" s="57"/>
    </row>
    <row r="56" spans="1:4" ht="15.75" x14ac:dyDescent="0.25">
      <c r="A56" s="1"/>
      <c r="B56" s="56"/>
      <c r="C56" s="56"/>
      <c r="D56" s="57"/>
    </row>
    <row r="57" spans="1:4" ht="15.75" x14ac:dyDescent="0.25">
      <c r="A57" s="1"/>
      <c r="B57" s="56"/>
      <c r="C57" s="56"/>
      <c r="D57" s="57"/>
    </row>
    <row r="58" spans="1:4" ht="15.75" x14ac:dyDescent="0.25">
      <c r="A58" s="1"/>
      <c r="B58" s="56"/>
      <c r="C58" s="56"/>
      <c r="D58" s="57"/>
    </row>
    <row r="59" spans="1:4" ht="15.75" x14ac:dyDescent="0.25">
      <c r="A59" s="1"/>
      <c r="B59" s="56"/>
      <c r="C59" s="56"/>
      <c r="D59" s="57"/>
    </row>
    <row r="60" spans="1:4" ht="15.75" x14ac:dyDescent="0.25">
      <c r="A60" s="1"/>
      <c r="B60" s="56"/>
      <c r="C60" s="56"/>
      <c r="D60" s="57"/>
    </row>
    <row r="61" spans="1:4" ht="15.75" x14ac:dyDescent="0.25">
      <c r="A61" s="1"/>
      <c r="B61" s="56"/>
      <c r="C61" s="56"/>
      <c r="D61" s="57"/>
    </row>
    <row r="62" spans="1:4" ht="15.75" x14ac:dyDescent="0.25">
      <c r="A62" s="1"/>
      <c r="B62" s="56"/>
      <c r="C62" s="56"/>
      <c r="D62" s="57"/>
    </row>
  </sheetData>
  <mergeCells count="7">
    <mergeCell ref="E30:E32"/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2017-02-09T13:19:36Z</dcterms:modified>
</cp:coreProperties>
</file>