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0" windowHeight="11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'3кв'!$A$1:$E$50</definedName>
    <definedName name="_xlnm.Print_Area" localSheetId="3">'4кв'!$A$1:$E$49</definedName>
    <definedName name="_xlnm.Print_Area" localSheetId="4">отчет!$A$1:$C$41</definedName>
  </definedNames>
  <calcPr calcId="145621"/>
</workbook>
</file>

<file path=xl/calcChain.xml><?xml version="1.0" encoding="utf-8"?>
<calcChain xmlns="http://schemas.openxmlformats.org/spreadsheetml/2006/main">
  <c r="C28" i="20" l="1"/>
  <c r="C16" i="20" l="1"/>
  <c r="C17" i="20"/>
  <c r="C13" i="20"/>
  <c r="C14" i="20"/>
  <c r="C15" i="20"/>
  <c r="C12" i="20"/>
  <c r="C9" i="20"/>
  <c r="C8" i="20"/>
  <c r="C6" i="20"/>
  <c r="C10" i="20"/>
  <c r="C22" i="20" l="1"/>
  <c r="C23" i="20" s="1"/>
  <c r="B44" i="19" l="1"/>
  <c r="E24" i="19" l="1"/>
  <c r="E23" i="19"/>
  <c r="E22" i="19"/>
  <c r="E27" i="19" l="1"/>
  <c r="B48" i="19" s="1"/>
  <c r="B49" i="19" s="1"/>
  <c r="E28" i="18"/>
  <c r="B47" i="18"/>
  <c r="E24" i="18"/>
  <c r="B45" i="18"/>
  <c r="E23" i="18"/>
  <c r="E22" i="18"/>
  <c r="B49" i="18" l="1"/>
  <c r="B50" i="18"/>
  <c r="E24" i="17"/>
  <c r="E26" i="16"/>
  <c r="E26" i="17"/>
  <c r="E23" i="17"/>
  <c r="E22" i="17"/>
  <c r="E27" i="17" s="1"/>
  <c r="B48" i="17" s="1"/>
  <c r="E27" i="16" l="1"/>
  <c r="E24" i="16" l="1"/>
  <c r="E23" i="16"/>
  <c r="E22" i="16"/>
  <c r="B48" i="16" l="1"/>
  <c r="B49" i="16" s="1"/>
  <c r="B44" i="17" s="1"/>
  <c r="B49" i="17" s="1"/>
</calcChain>
</file>

<file path=xl/sharedStrings.xml><?xml version="1.0" encoding="utf-8"?>
<sst xmlns="http://schemas.openxmlformats.org/spreadsheetml/2006/main" count="276" uniqueCount="107">
  <si>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</si>
  <si>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</si>
  <si>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</si>
  <si>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</si>
  <si>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</si>
  <si>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</si>
  <si>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</si>
  <si>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</si>
  <si>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</si>
  <si>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</si>
  <si>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</si>
  <si>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</si>
  <si>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</si>
  <si>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</si>
  <si>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</si>
  <si>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</si>
  <si>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</si>
  <si>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</si>
  <si>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</si>
  <si>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</si>
  <si>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</si>
  <si>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</si>
  <si>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</si>
  <si>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</si>
  <si>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</si>
  <si>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 5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</si>
  <si>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№45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</si>
  <si>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</si>
  <si>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</si>
  <si>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</si>
  <si>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</si>
  <si>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</si>
  <si>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</si>
  <si>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</si>
  <si>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</si>
  <si>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Ситник Т. В.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</si>
  <si>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Ситник Тамары Владимировны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</si>
  <si>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22.08.2016 г.</t>
    </r>
  </si>
  <si>
    <t>Расходы по содержанию и тек ремонту</t>
  </si>
  <si>
    <t>Итого</t>
  </si>
  <si>
    <t>Остаток на начало  квартала</t>
  </si>
  <si>
    <t xml:space="preserve">определена приложением № 9 к договору </t>
  </si>
  <si>
    <t xml:space="preserve">Общехозяйственные расходы </t>
  </si>
  <si>
    <t xml:space="preserve">Стоимость материалов </t>
  </si>
  <si>
    <t>ч/час</t>
  </si>
  <si>
    <t xml:space="preserve">Услуги по содержанию многоквартирного дома </t>
  </si>
  <si>
    <t>интернет Ростелеком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</si>
  <si>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</si>
  <si>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март</t>
  </si>
  <si>
    <t>Предъявлено населению 34899,39</t>
  </si>
  <si>
    <t>за 2 квартал 2021 года</t>
  </si>
  <si>
    <t>"30" 06  2021 г.</t>
  </si>
  <si>
    <t>замена кодового замка</t>
  </si>
  <si>
    <t>за 1 квартал 2021 года</t>
  </si>
  <si>
    <t>"31" 03  2021 г.</t>
  </si>
  <si>
    <t>Предъявлено населению 35041,45</t>
  </si>
  <si>
    <t>смазка кодового замка</t>
  </si>
  <si>
    <t xml:space="preserve">           2. Всего за период с "01" 01 2021 г. по "31" 03 2021 г. выполнено работ (оказано услуг) на общую сумму двадцать шесть тысячсемьсот четыре рубля 47 копеек</t>
  </si>
  <si>
    <t>Обработка подъездов хлорсодержащими растворами опрыскивание 1 раз в неделю (май, июнь -1 раз в 2 недели)</t>
  </si>
  <si>
    <t>Обработка подъездов хлорсодержащими растворами опрыскивание 1 раз в неделю</t>
  </si>
  <si>
    <t>3 квартал</t>
  </si>
  <si>
    <t>2 квартал</t>
  </si>
  <si>
    <t>апрель</t>
  </si>
  <si>
    <t xml:space="preserve">           2. Всего за период с "01" 04 2021 г. по "30" 06 2021 г. выполнено работ (оказано услуг) на общую сумму двадцать шесть тысяч девятьсот чпятьдесят шесть рублей 89 копеек</t>
  </si>
  <si>
    <t>июль</t>
  </si>
  <si>
    <t xml:space="preserve"> Окраска дверей 2шт (смета)</t>
  </si>
  <si>
    <t xml:space="preserve"> Окраска урн 2шт (смета)</t>
  </si>
  <si>
    <t>Предъявлено населению 36497,49</t>
  </si>
  <si>
    <t xml:space="preserve">           2. Всего за период с "01" 07 2021 г. по "30" 09 2021 г. выполнено работ (оказано услуг) на общую сумму двадцать девять тысяч девятьсот двадцать один рубль  рублей 37 копеек</t>
  </si>
  <si>
    <t>за 4 квартал 2021 года</t>
  </si>
  <si>
    <t>"31" 12  2021 г.</t>
  </si>
  <si>
    <t>Установка предверных решеток 2шт. (смета)</t>
  </si>
  <si>
    <t>ноябрь</t>
  </si>
  <si>
    <t>4 квартал</t>
  </si>
  <si>
    <t xml:space="preserve">           2. Всего за период с "01" 10 2021 г. по "31" 12 2021 г. выполнено работ (оказано услуг) на общую сумму тридцать четыре тысячи сто шестьдесят три рубля 78 копеек</t>
  </si>
  <si>
    <t>Предъявлено населению 36092,22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</si>
  <si>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</si>
  <si>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</si>
  <si>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</si>
  <si>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</si>
  <si>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</si>
  <si>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</si>
  <si>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 xml:space="preserve">Оплачено за размещение оборудования в МОП интернет Ростелеком 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</si>
  <si>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</si>
  <si>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</si>
  <si>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</si>
  <si>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Стоимость материалов</t>
  </si>
  <si>
    <t>работы по договору, всего</t>
  </si>
  <si>
    <t>в том числе: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</si>
  <si>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</si>
  <si>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</si>
  <si>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</si>
  <si>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</si>
  <si>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</si>
  <si>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</si>
  <si>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</si>
  <si>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</si>
  <si>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ул.Комсомольская, д.5</t>
  </si>
  <si>
    <t>Начислено всего 141608,1</t>
  </si>
  <si>
    <t>* Окраска дверей 2шт (смета)</t>
  </si>
  <si>
    <t>* Окраска урн 2шт (смета)</t>
  </si>
  <si>
    <t>* Установка предверных решеток 2шт. (смета)</t>
  </si>
  <si>
    <t>Непредвиденные работы 2,5 ч/ч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</si>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</sst>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6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left"/>
    </xf>
    <xf numFmtId="0" fontId="4" fillId="2" borderId="0" xfId="0" applyFont="1" applyFill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4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Normal="100" zoomScaleSheetLayoutView="100" workbookViewId="0">
      <selection activeCell="B26" sqref="B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1" t="s">
        <v>11</v>
      </c>
      <c r="B1" s="81"/>
      <c r="C1" s="81"/>
      <c r="D1" s="81"/>
      <c r="E1" s="81"/>
    </row>
    <row r="2" spans="1:5" ht="27" customHeight="1" x14ac:dyDescent="0.25">
      <c r="A2" s="82" t="s">
        <v>12</v>
      </c>
      <c r="B2" s="83"/>
      <c r="C2" s="83"/>
      <c r="D2" s="83"/>
      <c r="E2" s="83"/>
    </row>
    <row r="3" spans="1:5" x14ac:dyDescent="0.25">
      <c r="A3" s="84" t="s">
        <v>53</v>
      </c>
      <c r="B3" s="84"/>
      <c r="C3" s="84"/>
      <c r="D3" s="84"/>
      <c r="E3" s="84"/>
    </row>
    <row r="4" spans="1:5" s="1" customFormat="1" ht="30" x14ac:dyDescent="0.25">
      <c r="A4" s="30" t="s">
        <v>13</v>
      </c>
      <c r="B4" s="4"/>
      <c r="C4" s="4"/>
      <c r="D4" s="4"/>
      <c r="E4" s="31" t="s">
        <v>54</v>
      </c>
    </row>
    <row r="5" spans="1:5" x14ac:dyDescent="0.25">
      <c r="A5" s="28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80" t="s">
        <v>25</v>
      </c>
      <c r="B7" s="80"/>
      <c r="C7" s="80"/>
      <c r="D7" s="80"/>
      <c r="E7" s="80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72" t="s">
        <v>36</v>
      </c>
      <c r="B9" s="72"/>
      <c r="C9" s="72"/>
      <c r="D9" s="72"/>
      <c r="E9" s="72"/>
    </row>
    <row r="10" spans="1:5" ht="27" customHeight="1" x14ac:dyDescent="0.25">
      <c r="A10" s="77" t="s">
        <v>14</v>
      </c>
      <c r="B10" s="78"/>
      <c r="C10" s="78"/>
      <c r="D10" s="78"/>
      <c r="E10" s="78"/>
    </row>
    <row r="11" spans="1:5" x14ac:dyDescent="0.25">
      <c r="A11" s="72" t="s">
        <v>37</v>
      </c>
      <c r="B11" s="72"/>
      <c r="C11" s="72"/>
      <c r="D11" s="72"/>
      <c r="E11" s="72"/>
    </row>
    <row r="12" spans="1:5" ht="18" customHeight="1" x14ac:dyDescent="0.25">
      <c r="A12" s="76" t="s">
        <v>15</v>
      </c>
      <c r="B12" s="79"/>
      <c r="C12" s="79"/>
      <c r="D12" s="79"/>
      <c r="E12" s="79"/>
    </row>
    <row r="13" spans="1:5" x14ac:dyDescent="0.25">
      <c r="A13" s="72" t="s">
        <v>23</v>
      </c>
      <c r="B13" s="72"/>
      <c r="C13" s="72"/>
      <c r="D13" s="72"/>
      <c r="E13" s="72"/>
    </row>
    <row r="14" spans="1:5" ht="16.5" customHeight="1" x14ac:dyDescent="0.25">
      <c r="A14" s="76" t="s">
        <v>2</v>
      </c>
      <c r="B14" s="79"/>
      <c r="C14" s="79"/>
      <c r="D14" s="79"/>
      <c r="E14" s="79"/>
    </row>
    <row r="15" spans="1:5" ht="16.5" customHeight="1" x14ac:dyDescent="0.25">
      <c r="A15" s="72" t="s">
        <v>22</v>
      </c>
      <c r="B15" s="72"/>
      <c r="C15" s="72"/>
      <c r="D15" s="72"/>
      <c r="E15" s="72"/>
    </row>
    <row r="16" spans="1:5" x14ac:dyDescent="0.25">
      <c r="A16" s="76" t="s">
        <v>16</v>
      </c>
      <c r="B16" s="79"/>
      <c r="C16" s="79"/>
      <c r="D16" s="79"/>
      <c r="E16" s="79"/>
    </row>
    <row r="17" spans="1:7" ht="32.25" customHeight="1" x14ac:dyDescent="0.25">
      <c r="A17" s="72" t="s">
        <v>17</v>
      </c>
      <c r="B17" s="72"/>
      <c r="C17" s="72"/>
      <c r="D17" s="72"/>
      <c r="E17" s="72"/>
    </row>
    <row r="18" spans="1:7" ht="63" customHeight="1" x14ac:dyDescent="0.25">
      <c r="A18" s="72" t="s">
        <v>26</v>
      </c>
      <c r="B18" s="72"/>
      <c r="C18" s="72"/>
      <c r="D18" s="72"/>
      <c r="E18" s="72"/>
    </row>
    <row r="19" spans="1:7" ht="36.75" customHeight="1" x14ac:dyDescent="0.25">
      <c r="A19" s="70" t="s">
        <v>27</v>
      </c>
      <c r="B19" s="70"/>
      <c r="C19" s="70"/>
      <c r="D19" s="70"/>
      <c r="E19" s="70"/>
    </row>
    <row r="20" spans="1:7" x14ac:dyDescent="0.25">
      <c r="A20" s="70"/>
      <c r="B20" s="70"/>
      <c r="C20" s="70"/>
      <c r="D20" s="70"/>
      <c r="E20" s="70"/>
      <c r="F20" s="2">
        <v>613.5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4" t="s">
        <v>45</v>
      </c>
      <c r="B22" s="9" t="s">
        <v>41</v>
      </c>
      <c r="C22" s="3" t="s">
        <v>4</v>
      </c>
      <c r="D22" s="3">
        <v>9.65</v>
      </c>
      <c r="E22" s="8">
        <f>D22*F20*G20</f>
        <v>17760.825000000001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3.43</v>
      </c>
      <c r="E23" s="8">
        <f>D23*F20*G20</f>
        <v>6312.9150000000009</v>
      </c>
    </row>
    <row r="24" spans="1:7" s="16" customFormat="1" ht="75" x14ac:dyDescent="0.25">
      <c r="A24" s="7" t="s">
        <v>47</v>
      </c>
      <c r="B24" s="9" t="s">
        <v>29</v>
      </c>
      <c r="C24" s="3" t="s">
        <v>4</v>
      </c>
      <c r="D24" s="3"/>
      <c r="E24" s="8">
        <f>790.76*3</f>
        <v>2372.2799999999997</v>
      </c>
    </row>
    <row r="25" spans="1:7" s="16" customFormat="1" x14ac:dyDescent="0.25">
      <c r="A25" s="18" t="s">
        <v>43</v>
      </c>
      <c r="B25" s="9" t="s">
        <v>29</v>
      </c>
      <c r="C25" s="19" t="s">
        <v>30</v>
      </c>
      <c r="D25" s="25"/>
      <c r="E25" s="29">
        <v>51.5</v>
      </c>
    </row>
    <row r="26" spans="1:7" s="16" customFormat="1" x14ac:dyDescent="0.25">
      <c r="A26" s="35" t="s">
        <v>56</v>
      </c>
      <c r="B26" s="9" t="s">
        <v>48</v>
      </c>
      <c r="C26" s="19" t="s">
        <v>44</v>
      </c>
      <c r="D26" s="25">
        <v>1</v>
      </c>
      <c r="E26" s="36">
        <f>1*206.95</f>
        <v>206.95</v>
      </c>
    </row>
    <row r="27" spans="1:7" ht="21.6" customHeight="1" x14ac:dyDescent="0.25">
      <c r="A27" s="21" t="s">
        <v>39</v>
      </c>
      <c r="B27" s="20"/>
      <c r="C27" s="22"/>
      <c r="D27" s="22"/>
      <c r="E27" s="23">
        <f>SUM(E22:E26)</f>
        <v>26704.47</v>
      </c>
    </row>
    <row r="28" spans="1:7" ht="40.5" customHeight="1" x14ac:dyDescent="0.25">
      <c r="A28" s="71" t="s">
        <v>57</v>
      </c>
      <c r="B28" s="71"/>
      <c r="C28" s="71"/>
      <c r="D28" s="71"/>
      <c r="E28" s="71"/>
    </row>
    <row r="29" spans="1:7" ht="31.15" customHeight="1" x14ac:dyDescent="0.25">
      <c r="A29" s="72" t="s">
        <v>21</v>
      </c>
      <c r="B29" s="72"/>
      <c r="C29" s="72"/>
      <c r="D29" s="72"/>
      <c r="E29" s="72"/>
    </row>
    <row r="30" spans="1:7" ht="25.9" customHeight="1" x14ac:dyDescent="0.25">
      <c r="A30" s="72" t="s">
        <v>20</v>
      </c>
      <c r="B30" s="72"/>
      <c r="C30" s="72"/>
      <c r="D30" s="72"/>
      <c r="E30" s="72"/>
    </row>
    <row r="31" spans="1:7" ht="33" customHeight="1" x14ac:dyDescent="0.25">
      <c r="A31" s="72" t="s">
        <v>31</v>
      </c>
      <c r="B31" s="72"/>
      <c r="C31" s="72"/>
      <c r="D31" s="72"/>
      <c r="E31" s="72"/>
    </row>
    <row r="32" spans="1:7" x14ac:dyDescent="0.25">
      <c r="A32" s="72" t="s">
        <v>18</v>
      </c>
      <c r="B32" s="72"/>
      <c r="C32" s="72"/>
      <c r="D32" s="72"/>
      <c r="E32" s="72"/>
    </row>
    <row r="33" spans="1:5" x14ac:dyDescent="0.25">
      <c r="A33" s="73" t="s">
        <v>5</v>
      </c>
      <c r="B33" s="73"/>
      <c r="C33" s="73"/>
      <c r="D33" s="73"/>
      <c r="E33" s="73"/>
    </row>
    <row r="34" spans="1:5" x14ac:dyDescent="0.25">
      <c r="A34" s="72" t="s">
        <v>18</v>
      </c>
      <c r="B34" s="72"/>
      <c r="C34" s="72"/>
      <c r="D34" s="72"/>
      <c r="E34" s="72"/>
    </row>
    <row r="35" spans="1:5" ht="13.9" customHeight="1" x14ac:dyDescent="0.25">
      <c r="A35" s="74" t="s">
        <v>28</v>
      </c>
      <c r="B35" s="74"/>
      <c r="C35" s="74"/>
      <c r="D35" s="74"/>
      <c r="E35" s="5"/>
    </row>
    <row r="36" spans="1:5" x14ac:dyDescent="0.25">
      <c r="B36" s="69" t="s">
        <v>19</v>
      </c>
      <c r="C36" s="69"/>
      <c r="D36" s="69"/>
      <c r="E36" s="6" t="s">
        <v>6</v>
      </c>
    </row>
    <row r="37" spans="1:5" x14ac:dyDescent="0.25">
      <c r="A37" s="27"/>
      <c r="B37" s="27"/>
      <c r="C37" s="27"/>
      <c r="D37" s="27"/>
      <c r="E37" s="27"/>
    </row>
    <row r="38" spans="1:5" ht="13.9" customHeight="1" x14ac:dyDescent="0.25">
      <c r="A38" s="75" t="s">
        <v>35</v>
      </c>
      <c r="B38" s="75"/>
      <c r="C38" s="75"/>
      <c r="D38" s="75"/>
      <c r="E38" s="5"/>
    </row>
    <row r="39" spans="1:5" x14ac:dyDescent="0.25">
      <c r="B39" s="69" t="s">
        <v>19</v>
      </c>
      <c r="C39" s="69"/>
      <c r="D39" s="69"/>
      <c r="E39" s="6" t="s">
        <v>6</v>
      </c>
    </row>
    <row r="43" spans="1:5" x14ac:dyDescent="0.25">
      <c r="A43" s="10" t="s">
        <v>32</v>
      </c>
    </row>
    <row r="44" spans="1:5" x14ac:dyDescent="0.25">
      <c r="A44" s="2" t="s">
        <v>40</v>
      </c>
      <c r="B44" s="11">
        <v>71748.960000000006</v>
      </c>
    </row>
    <row r="45" spans="1:5" ht="31.5" x14ac:dyDescent="0.25">
      <c r="A45" s="17" t="s">
        <v>49</v>
      </c>
      <c r="B45" s="12"/>
    </row>
    <row r="46" spans="1:5" x14ac:dyDescent="0.25">
      <c r="A46" s="15" t="s">
        <v>34</v>
      </c>
      <c r="B46" s="12">
        <v>34327.14</v>
      </c>
    </row>
    <row r="47" spans="1:5" x14ac:dyDescent="0.25">
      <c r="A47" s="15" t="s">
        <v>46</v>
      </c>
      <c r="B47" s="12">
        <v>450</v>
      </c>
    </row>
    <row r="48" spans="1:5" ht="30" x14ac:dyDescent="0.25">
      <c r="A48" s="26" t="s">
        <v>38</v>
      </c>
      <c r="B48" s="12">
        <f>E27</f>
        <v>26704.47</v>
      </c>
    </row>
    <row r="49" spans="1:3" x14ac:dyDescent="0.25">
      <c r="A49" s="13" t="s">
        <v>33</v>
      </c>
      <c r="B49" s="11">
        <f>B44+B46+B47-B48</f>
        <v>79821.63</v>
      </c>
    </row>
    <row r="50" spans="1:3" x14ac:dyDescent="0.25">
      <c r="C50" s="14"/>
    </row>
  </sheetData>
  <mergeCells count="29">
    <mergeCell ref="A7:E7"/>
    <mergeCell ref="A1:E1"/>
    <mergeCell ref="A2:E2"/>
    <mergeCell ref="A3:E3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Normal="100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1" t="s">
        <v>11</v>
      </c>
      <c r="B1" s="81"/>
      <c r="C1" s="81"/>
      <c r="D1" s="81"/>
      <c r="E1" s="81"/>
    </row>
    <row r="2" spans="1:5" ht="27" customHeight="1" x14ac:dyDescent="0.25">
      <c r="A2" s="82" t="s">
        <v>12</v>
      </c>
      <c r="B2" s="83"/>
      <c r="C2" s="83"/>
      <c r="D2" s="83"/>
      <c r="E2" s="83"/>
    </row>
    <row r="3" spans="1:5" x14ac:dyDescent="0.25">
      <c r="A3" s="84" t="s">
        <v>50</v>
      </c>
      <c r="B3" s="84"/>
      <c r="C3" s="84"/>
      <c r="D3" s="84"/>
      <c r="E3" s="84"/>
    </row>
    <row r="4" spans="1:5" s="1" customFormat="1" ht="30" x14ac:dyDescent="0.25">
      <c r="A4" s="30" t="s">
        <v>13</v>
      </c>
      <c r="B4" s="4"/>
      <c r="C4" s="4"/>
      <c r="D4" s="4"/>
      <c r="E4" s="31" t="s">
        <v>51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80" t="s">
        <v>25</v>
      </c>
      <c r="B7" s="80"/>
      <c r="C7" s="80"/>
      <c r="D7" s="80"/>
      <c r="E7" s="80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72" t="s">
        <v>36</v>
      </c>
      <c r="B9" s="72"/>
      <c r="C9" s="72"/>
      <c r="D9" s="72"/>
      <c r="E9" s="72"/>
    </row>
    <row r="10" spans="1:5" ht="27" customHeight="1" x14ac:dyDescent="0.25">
      <c r="A10" s="77" t="s">
        <v>14</v>
      </c>
      <c r="B10" s="78"/>
      <c r="C10" s="78"/>
      <c r="D10" s="78"/>
      <c r="E10" s="78"/>
    </row>
    <row r="11" spans="1:5" x14ac:dyDescent="0.25">
      <c r="A11" s="72" t="s">
        <v>37</v>
      </c>
      <c r="B11" s="72"/>
      <c r="C11" s="72"/>
      <c r="D11" s="72"/>
      <c r="E11" s="72"/>
    </row>
    <row r="12" spans="1:5" ht="18" customHeight="1" x14ac:dyDescent="0.25">
      <c r="A12" s="76" t="s">
        <v>15</v>
      </c>
      <c r="B12" s="79"/>
      <c r="C12" s="79"/>
      <c r="D12" s="79"/>
      <c r="E12" s="79"/>
    </row>
    <row r="13" spans="1:5" x14ac:dyDescent="0.25">
      <c r="A13" s="72" t="s">
        <v>23</v>
      </c>
      <c r="B13" s="72"/>
      <c r="C13" s="72"/>
      <c r="D13" s="72"/>
      <c r="E13" s="72"/>
    </row>
    <row r="14" spans="1:5" ht="16.5" customHeight="1" x14ac:dyDescent="0.25">
      <c r="A14" s="76" t="s">
        <v>2</v>
      </c>
      <c r="B14" s="79"/>
      <c r="C14" s="79"/>
      <c r="D14" s="79"/>
      <c r="E14" s="79"/>
    </row>
    <row r="15" spans="1:5" ht="16.5" customHeight="1" x14ac:dyDescent="0.25">
      <c r="A15" s="72" t="s">
        <v>22</v>
      </c>
      <c r="B15" s="72"/>
      <c r="C15" s="72"/>
      <c r="D15" s="72"/>
      <c r="E15" s="72"/>
    </row>
    <row r="16" spans="1:5" x14ac:dyDescent="0.25">
      <c r="A16" s="76" t="s">
        <v>16</v>
      </c>
      <c r="B16" s="79"/>
      <c r="C16" s="79"/>
      <c r="D16" s="79"/>
      <c r="E16" s="79"/>
    </row>
    <row r="17" spans="1:7" ht="32.25" customHeight="1" x14ac:dyDescent="0.25">
      <c r="A17" s="72" t="s">
        <v>17</v>
      </c>
      <c r="B17" s="72"/>
      <c r="C17" s="72"/>
      <c r="D17" s="72"/>
      <c r="E17" s="72"/>
    </row>
    <row r="18" spans="1:7" ht="63" customHeight="1" x14ac:dyDescent="0.25">
      <c r="A18" s="72" t="s">
        <v>26</v>
      </c>
      <c r="B18" s="72"/>
      <c r="C18" s="72"/>
      <c r="D18" s="72"/>
      <c r="E18" s="72"/>
    </row>
    <row r="19" spans="1:7" ht="36.75" customHeight="1" x14ac:dyDescent="0.25">
      <c r="A19" s="70" t="s">
        <v>27</v>
      </c>
      <c r="B19" s="70"/>
      <c r="C19" s="70"/>
      <c r="D19" s="70"/>
      <c r="E19" s="70"/>
    </row>
    <row r="20" spans="1:7" x14ac:dyDescent="0.25">
      <c r="A20" s="70"/>
      <c r="B20" s="70"/>
      <c r="C20" s="70"/>
      <c r="D20" s="70"/>
      <c r="E20" s="70"/>
      <c r="F20" s="2">
        <v>613.5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4" t="s">
        <v>45</v>
      </c>
      <c r="B22" s="9" t="s">
        <v>41</v>
      </c>
      <c r="C22" s="3" t="s">
        <v>4</v>
      </c>
      <c r="D22" s="3">
        <v>9.65</v>
      </c>
      <c r="E22" s="8">
        <f>D22*F20*G20</f>
        <v>17760.825000000001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3.43</v>
      </c>
      <c r="E23" s="8">
        <f>D23*F20*G20</f>
        <v>6312.9150000000009</v>
      </c>
    </row>
    <row r="24" spans="1:7" s="16" customFormat="1" ht="68.25" customHeight="1" x14ac:dyDescent="0.25">
      <c r="A24" s="7" t="s">
        <v>58</v>
      </c>
      <c r="B24" s="9" t="s">
        <v>61</v>
      </c>
      <c r="C24" s="3" t="s">
        <v>4</v>
      </c>
      <c r="D24" s="3"/>
      <c r="E24" s="8">
        <f>790.76*2</f>
        <v>1581.52</v>
      </c>
    </row>
    <row r="25" spans="1:7" s="16" customFormat="1" x14ac:dyDescent="0.25">
      <c r="A25" s="18" t="s">
        <v>43</v>
      </c>
      <c r="B25" s="9" t="s">
        <v>61</v>
      </c>
      <c r="C25" s="19" t="s">
        <v>30</v>
      </c>
      <c r="D25" s="25"/>
      <c r="E25" s="29">
        <v>991.2</v>
      </c>
    </row>
    <row r="26" spans="1:7" s="16" customFormat="1" x14ac:dyDescent="0.25">
      <c r="A26" s="35" t="s">
        <v>52</v>
      </c>
      <c r="B26" s="9" t="s">
        <v>62</v>
      </c>
      <c r="C26" s="19" t="s">
        <v>44</v>
      </c>
      <c r="D26" s="25">
        <v>1.5</v>
      </c>
      <c r="E26" s="36">
        <f>1.5*206.95</f>
        <v>310.42499999999995</v>
      </c>
    </row>
    <row r="27" spans="1:7" ht="21.6" customHeight="1" x14ac:dyDescent="0.25">
      <c r="A27" s="21" t="s">
        <v>39</v>
      </c>
      <c r="B27" s="20"/>
      <c r="C27" s="22"/>
      <c r="D27" s="22"/>
      <c r="E27" s="23">
        <f>SUM(E22:E26)</f>
        <v>26956.885000000002</v>
      </c>
    </row>
    <row r="28" spans="1:7" ht="40.5" customHeight="1" x14ac:dyDescent="0.25">
      <c r="A28" s="85" t="s">
        <v>63</v>
      </c>
      <c r="B28" s="85"/>
      <c r="C28" s="85"/>
      <c r="D28" s="85"/>
      <c r="E28" s="85"/>
    </row>
    <row r="29" spans="1:7" ht="31.15" customHeight="1" x14ac:dyDescent="0.25">
      <c r="A29" s="72" t="s">
        <v>21</v>
      </c>
      <c r="B29" s="72"/>
      <c r="C29" s="72"/>
      <c r="D29" s="72"/>
      <c r="E29" s="72"/>
    </row>
    <row r="30" spans="1:7" ht="25.9" customHeight="1" x14ac:dyDescent="0.25">
      <c r="A30" s="72" t="s">
        <v>20</v>
      </c>
      <c r="B30" s="72"/>
      <c r="C30" s="72"/>
      <c r="D30" s="72"/>
      <c r="E30" s="72"/>
    </row>
    <row r="31" spans="1:7" ht="33" customHeight="1" x14ac:dyDescent="0.25">
      <c r="A31" s="72" t="s">
        <v>31</v>
      </c>
      <c r="B31" s="72"/>
      <c r="C31" s="72"/>
      <c r="D31" s="72"/>
      <c r="E31" s="72"/>
    </row>
    <row r="32" spans="1:7" x14ac:dyDescent="0.25">
      <c r="A32" s="72" t="s">
        <v>18</v>
      </c>
      <c r="B32" s="72"/>
      <c r="C32" s="72"/>
      <c r="D32" s="72"/>
      <c r="E32" s="72"/>
    </row>
    <row r="33" spans="1:5" x14ac:dyDescent="0.25">
      <c r="A33" s="73" t="s">
        <v>5</v>
      </c>
      <c r="B33" s="73"/>
      <c r="C33" s="73"/>
      <c r="D33" s="73"/>
      <c r="E33" s="73"/>
    </row>
    <row r="34" spans="1:5" x14ac:dyDescent="0.25">
      <c r="A34" s="72" t="s">
        <v>18</v>
      </c>
      <c r="B34" s="72"/>
      <c r="C34" s="72"/>
      <c r="D34" s="72"/>
      <c r="E34" s="72"/>
    </row>
    <row r="35" spans="1:5" ht="13.9" customHeight="1" x14ac:dyDescent="0.25">
      <c r="A35" s="74" t="s">
        <v>28</v>
      </c>
      <c r="B35" s="74"/>
      <c r="C35" s="74"/>
      <c r="D35" s="74"/>
      <c r="E35" s="5"/>
    </row>
    <row r="36" spans="1:5" x14ac:dyDescent="0.25">
      <c r="B36" s="69" t="s">
        <v>19</v>
      </c>
      <c r="C36" s="69"/>
      <c r="D36" s="69"/>
      <c r="E36" s="6" t="s">
        <v>6</v>
      </c>
    </row>
    <row r="37" spans="1:5" x14ac:dyDescent="0.25">
      <c r="A37" s="33"/>
      <c r="B37" s="33"/>
      <c r="C37" s="33"/>
      <c r="D37" s="33"/>
      <c r="E37" s="33"/>
    </row>
    <row r="38" spans="1:5" ht="13.9" customHeight="1" x14ac:dyDescent="0.25">
      <c r="A38" s="75" t="s">
        <v>35</v>
      </c>
      <c r="B38" s="75"/>
      <c r="C38" s="75"/>
      <c r="D38" s="75"/>
      <c r="E38" s="5"/>
    </row>
    <row r="39" spans="1:5" x14ac:dyDescent="0.25">
      <c r="B39" s="69" t="s">
        <v>19</v>
      </c>
      <c r="C39" s="69"/>
      <c r="D39" s="69"/>
      <c r="E39" s="6" t="s">
        <v>6</v>
      </c>
    </row>
    <row r="43" spans="1:5" x14ac:dyDescent="0.25">
      <c r="A43" s="10" t="s">
        <v>32</v>
      </c>
    </row>
    <row r="44" spans="1:5" x14ac:dyDescent="0.25">
      <c r="A44" s="2" t="s">
        <v>40</v>
      </c>
      <c r="B44" s="11">
        <f>'1кв'!B49</f>
        <v>79821.63</v>
      </c>
    </row>
    <row r="45" spans="1:5" ht="31.5" x14ac:dyDescent="0.25">
      <c r="A45" s="17" t="s">
        <v>55</v>
      </c>
      <c r="B45" s="12"/>
    </row>
    <row r="46" spans="1:5" x14ac:dyDescent="0.25">
      <c r="A46" s="15" t="s">
        <v>34</v>
      </c>
      <c r="B46" s="12">
        <v>34700.550000000003</v>
      </c>
    </row>
    <row r="47" spans="1:5" x14ac:dyDescent="0.25">
      <c r="A47" s="15" t="s">
        <v>46</v>
      </c>
      <c r="B47" s="12">
        <v>450</v>
      </c>
    </row>
    <row r="48" spans="1:5" ht="30" x14ac:dyDescent="0.25">
      <c r="A48" s="32" t="s">
        <v>38</v>
      </c>
      <c r="B48" s="12">
        <f>E27</f>
        <v>26956.885000000002</v>
      </c>
    </row>
    <row r="49" spans="1:3" x14ac:dyDescent="0.25">
      <c r="A49" s="13" t="s">
        <v>33</v>
      </c>
      <c r="B49" s="11">
        <f>B44+B46+B47-B48</f>
        <v>88015.295000000013</v>
      </c>
    </row>
    <row r="50" spans="1:3" x14ac:dyDescent="0.25">
      <c r="C50" s="14"/>
    </row>
  </sheetData>
  <mergeCells count="29">
    <mergeCell ref="A34:E34"/>
    <mergeCell ref="A35:D35"/>
    <mergeCell ref="B36:D36"/>
    <mergeCell ref="A38:D38"/>
    <mergeCell ref="B39:D39"/>
    <mergeCell ref="A33:E33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2" zoomScaleNormal="100" zoomScaleSheetLayoutView="100" workbookViewId="0">
      <selection activeCell="E26" sqref="E26:E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1" t="s">
        <v>11</v>
      </c>
      <c r="B1" s="81"/>
      <c r="C1" s="81"/>
      <c r="D1" s="81"/>
      <c r="E1" s="81"/>
    </row>
    <row r="2" spans="1:5" ht="27" customHeight="1" x14ac:dyDescent="0.25">
      <c r="A2" s="82" t="s">
        <v>12</v>
      </c>
      <c r="B2" s="83"/>
      <c r="C2" s="83"/>
      <c r="D2" s="83"/>
      <c r="E2" s="83"/>
    </row>
    <row r="3" spans="1:5" x14ac:dyDescent="0.25">
      <c r="A3" s="84" t="s">
        <v>50</v>
      </c>
      <c r="B3" s="84"/>
      <c r="C3" s="84"/>
      <c r="D3" s="84"/>
      <c r="E3" s="84"/>
    </row>
    <row r="4" spans="1:5" s="1" customFormat="1" ht="30" x14ac:dyDescent="0.25">
      <c r="A4" s="30" t="s">
        <v>13</v>
      </c>
      <c r="B4" s="4"/>
      <c r="C4" s="4"/>
      <c r="D4" s="4"/>
      <c r="E4" s="31" t="s">
        <v>51</v>
      </c>
    </row>
    <row r="5" spans="1:5" x14ac:dyDescent="0.25">
      <c r="A5" s="39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80" t="s">
        <v>25</v>
      </c>
      <c r="B7" s="80"/>
      <c r="C7" s="80"/>
      <c r="D7" s="80"/>
      <c r="E7" s="80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72" t="s">
        <v>36</v>
      </c>
      <c r="B9" s="72"/>
      <c r="C9" s="72"/>
      <c r="D9" s="72"/>
      <c r="E9" s="72"/>
    </row>
    <row r="10" spans="1:5" ht="27" customHeight="1" x14ac:dyDescent="0.25">
      <c r="A10" s="77" t="s">
        <v>14</v>
      </c>
      <c r="B10" s="78"/>
      <c r="C10" s="78"/>
      <c r="D10" s="78"/>
      <c r="E10" s="78"/>
    </row>
    <row r="11" spans="1:5" x14ac:dyDescent="0.25">
      <c r="A11" s="72" t="s">
        <v>37</v>
      </c>
      <c r="B11" s="72"/>
      <c r="C11" s="72"/>
      <c r="D11" s="72"/>
      <c r="E11" s="72"/>
    </row>
    <row r="12" spans="1:5" ht="18" customHeight="1" x14ac:dyDescent="0.25">
      <c r="A12" s="76" t="s">
        <v>15</v>
      </c>
      <c r="B12" s="79"/>
      <c r="C12" s="79"/>
      <c r="D12" s="79"/>
      <c r="E12" s="79"/>
    </row>
    <row r="13" spans="1:5" x14ac:dyDescent="0.25">
      <c r="A13" s="72" t="s">
        <v>23</v>
      </c>
      <c r="B13" s="72"/>
      <c r="C13" s="72"/>
      <c r="D13" s="72"/>
      <c r="E13" s="72"/>
    </row>
    <row r="14" spans="1:5" ht="16.5" customHeight="1" x14ac:dyDescent="0.25">
      <c r="A14" s="76" t="s">
        <v>2</v>
      </c>
      <c r="B14" s="79"/>
      <c r="C14" s="79"/>
      <c r="D14" s="79"/>
      <c r="E14" s="79"/>
    </row>
    <row r="15" spans="1:5" ht="16.5" customHeight="1" x14ac:dyDescent="0.25">
      <c r="A15" s="72" t="s">
        <v>22</v>
      </c>
      <c r="B15" s="72"/>
      <c r="C15" s="72"/>
      <c r="D15" s="72"/>
      <c r="E15" s="72"/>
    </row>
    <row r="16" spans="1:5" x14ac:dyDescent="0.25">
      <c r="A16" s="76" t="s">
        <v>16</v>
      </c>
      <c r="B16" s="79"/>
      <c r="C16" s="79"/>
      <c r="D16" s="79"/>
      <c r="E16" s="79"/>
    </row>
    <row r="17" spans="1:7" ht="32.25" customHeight="1" x14ac:dyDescent="0.25">
      <c r="A17" s="72" t="s">
        <v>17</v>
      </c>
      <c r="B17" s="72"/>
      <c r="C17" s="72"/>
      <c r="D17" s="72"/>
      <c r="E17" s="72"/>
    </row>
    <row r="18" spans="1:7" ht="63" customHeight="1" x14ac:dyDescent="0.25">
      <c r="A18" s="72" t="s">
        <v>26</v>
      </c>
      <c r="B18" s="72"/>
      <c r="C18" s="72"/>
      <c r="D18" s="72"/>
      <c r="E18" s="72"/>
    </row>
    <row r="19" spans="1:7" ht="36.75" customHeight="1" x14ac:dyDescent="0.25">
      <c r="A19" s="70" t="s">
        <v>27</v>
      </c>
      <c r="B19" s="70"/>
      <c r="C19" s="70"/>
      <c r="D19" s="70"/>
      <c r="E19" s="70"/>
    </row>
    <row r="20" spans="1:7" x14ac:dyDescent="0.25">
      <c r="A20" s="70"/>
      <c r="B20" s="70"/>
      <c r="C20" s="70"/>
      <c r="D20" s="70"/>
      <c r="E20" s="70"/>
      <c r="F20" s="2">
        <v>613.5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4" t="s">
        <v>45</v>
      </c>
      <c r="B22" s="9" t="s">
        <v>41</v>
      </c>
      <c r="C22" s="3" t="s">
        <v>4</v>
      </c>
      <c r="D22" s="3">
        <v>10.23</v>
      </c>
      <c r="E22" s="8">
        <f>D22*F20*G20</f>
        <v>18828.315000000002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3.6</v>
      </c>
      <c r="E23" s="8">
        <f>D23*F20*G20</f>
        <v>6625.7999999999993</v>
      </c>
    </row>
    <row r="24" spans="1:7" s="16" customFormat="1" ht="68.25" customHeight="1" x14ac:dyDescent="0.25">
      <c r="A24" s="7" t="s">
        <v>59</v>
      </c>
      <c r="B24" s="9" t="s">
        <v>60</v>
      </c>
      <c r="C24" s="3" t="s">
        <v>4</v>
      </c>
      <c r="D24" s="3"/>
      <c r="E24" s="8">
        <f>790.76*3</f>
        <v>2372.2799999999997</v>
      </c>
    </row>
    <row r="25" spans="1:7" s="16" customFormat="1" x14ac:dyDescent="0.25">
      <c r="A25" s="18" t="s">
        <v>43</v>
      </c>
      <c r="B25" s="9" t="s">
        <v>60</v>
      </c>
      <c r="C25" s="19" t="s">
        <v>30</v>
      </c>
      <c r="D25" s="25"/>
      <c r="E25" s="29">
        <v>0</v>
      </c>
    </row>
    <row r="26" spans="1:7" s="16" customFormat="1" x14ac:dyDescent="0.25">
      <c r="A26" s="43" t="s">
        <v>65</v>
      </c>
      <c r="B26" s="9" t="s">
        <v>64</v>
      </c>
      <c r="C26" s="19" t="s">
        <v>30</v>
      </c>
      <c r="D26" s="25"/>
      <c r="E26" s="36">
        <v>1630.95</v>
      </c>
    </row>
    <row r="27" spans="1:7" s="16" customFormat="1" x14ac:dyDescent="0.25">
      <c r="A27" s="43" t="s">
        <v>66</v>
      </c>
      <c r="B27" s="9" t="s">
        <v>64</v>
      </c>
      <c r="C27" s="19" t="s">
        <v>30</v>
      </c>
      <c r="D27" s="25"/>
      <c r="E27" s="36">
        <v>464.02</v>
      </c>
    </row>
    <row r="28" spans="1:7" ht="21.6" customHeight="1" x14ac:dyDescent="0.25">
      <c r="A28" s="21" t="s">
        <v>39</v>
      </c>
      <c r="B28" s="20"/>
      <c r="C28" s="22"/>
      <c r="D28" s="22"/>
      <c r="E28" s="23">
        <f>SUM(E22:E27)</f>
        <v>29921.365000000002</v>
      </c>
    </row>
    <row r="29" spans="1:7" ht="40.5" customHeight="1" x14ac:dyDescent="0.25">
      <c r="A29" s="85" t="s">
        <v>68</v>
      </c>
      <c r="B29" s="85"/>
      <c r="C29" s="85"/>
      <c r="D29" s="85"/>
      <c r="E29" s="85"/>
    </row>
    <row r="30" spans="1:7" ht="31.15" customHeight="1" x14ac:dyDescent="0.25">
      <c r="A30" s="72" t="s">
        <v>21</v>
      </c>
      <c r="B30" s="72"/>
      <c r="C30" s="72"/>
      <c r="D30" s="72"/>
      <c r="E30" s="72"/>
    </row>
    <row r="31" spans="1:7" ht="25.9" customHeight="1" x14ac:dyDescent="0.25">
      <c r="A31" s="72" t="s">
        <v>20</v>
      </c>
      <c r="B31" s="72"/>
      <c r="C31" s="72"/>
      <c r="D31" s="72"/>
      <c r="E31" s="72"/>
    </row>
    <row r="32" spans="1:7" ht="33" customHeight="1" x14ac:dyDescent="0.25">
      <c r="A32" s="72" t="s">
        <v>31</v>
      </c>
      <c r="B32" s="72"/>
      <c r="C32" s="72"/>
      <c r="D32" s="72"/>
      <c r="E32" s="72"/>
    </row>
    <row r="33" spans="1:5" x14ac:dyDescent="0.25">
      <c r="A33" s="72" t="s">
        <v>18</v>
      </c>
      <c r="B33" s="72"/>
      <c r="C33" s="72"/>
      <c r="D33" s="72"/>
      <c r="E33" s="72"/>
    </row>
    <row r="34" spans="1:5" x14ac:dyDescent="0.25">
      <c r="A34" s="73" t="s">
        <v>5</v>
      </c>
      <c r="B34" s="73"/>
      <c r="C34" s="73"/>
      <c r="D34" s="73"/>
      <c r="E34" s="73"/>
    </row>
    <row r="35" spans="1:5" x14ac:dyDescent="0.25">
      <c r="A35" s="72" t="s">
        <v>18</v>
      </c>
      <c r="B35" s="72"/>
      <c r="C35" s="72"/>
      <c r="D35" s="72"/>
      <c r="E35" s="72"/>
    </row>
    <row r="36" spans="1:5" ht="13.9" customHeight="1" x14ac:dyDescent="0.25">
      <c r="A36" s="74" t="s">
        <v>28</v>
      </c>
      <c r="B36" s="74"/>
      <c r="C36" s="74"/>
      <c r="D36" s="74"/>
      <c r="E36" s="5"/>
    </row>
    <row r="37" spans="1:5" x14ac:dyDescent="0.25">
      <c r="B37" s="69" t="s">
        <v>19</v>
      </c>
      <c r="C37" s="69"/>
      <c r="D37" s="69"/>
      <c r="E37" s="6" t="s">
        <v>6</v>
      </c>
    </row>
    <row r="38" spans="1:5" x14ac:dyDescent="0.25">
      <c r="A38" s="38"/>
      <c r="B38" s="38"/>
      <c r="C38" s="38"/>
      <c r="D38" s="38"/>
      <c r="E38" s="38"/>
    </row>
    <row r="39" spans="1:5" ht="13.9" customHeight="1" x14ac:dyDescent="0.25">
      <c r="A39" s="75" t="s">
        <v>35</v>
      </c>
      <c r="B39" s="75"/>
      <c r="C39" s="75"/>
      <c r="D39" s="75"/>
      <c r="E39" s="5"/>
    </row>
    <row r="40" spans="1:5" x14ac:dyDescent="0.25">
      <c r="B40" s="69" t="s">
        <v>19</v>
      </c>
      <c r="C40" s="69"/>
      <c r="D40" s="69"/>
      <c r="E40" s="6" t="s">
        <v>6</v>
      </c>
    </row>
    <row r="44" spans="1:5" x14ac:dyDescent="0.25">
      <c r="A44" s="10" t="s">
        <v>32</v>
      </c>
    </row>
    <row r="45" spans="1:5" x14ac:dyDescent="0.25">
      <c r="A45" s="2" t="s">
        <v>40</v>
      </c>
      <c r="B45" s="11">
        <f>'2кв'!B49</f>
        <v>88015.295000000013</v>
      </c>
    </row>
    <row r="46" spans="1:5" ht="31.5" x14ac:dyDescent="0.25">
      <c r="A46" s="17" t="s">
        <v>67</v>
      </c>
      <c r="B46" s="12"/>
    </row>
    <row r="47" spans="1:5" x14ac:dyDescent="0.25">
      <c r="A47" s="15" t="s">
        <v>34</v>
      </c>
      <c r="B47" s="12">
        <f>36072.91-18.69</f>
        <v>36054.22</v>
      </c>
    </row>
    <row r="48" spans="1:5" x14ac:dyDescent="0.25">
      <c r="A48" s="15" t="s">
        <v>46</v>
      </c>
      <c r="B48" s="12">
        <v>450</v>
      </c>
    </row>
    <row r="49" spans="1:3" ht="30" x14ac:dyDescent="0.25">
      <c r="A49" s="37" t="s">
        <v>38</v>
      </c>
      <c r="B49" s="12">
        <f>E28</f>
        <v>29921.365000000002</v>
      </c>
    </row>
    <row r="50" spans="1:3" x14ac:dyDescent="0.25">
      <c r="A50" s="13" t="s">
        <v>33</v>
      </c>
      <c r="B50" s="11">
        <f>B45+B47+B48-B49</f>
        <v>94598.150000000009</v>
      </c>
    </row>
    <row r="51" spans="1:3" x14ac:dyDescent="0.25">
      <c r="C51" s="14"/>
    </row>
  </sheetData>
  <mergeCells count="29">
    <mergeCell ref="A35:E35"/>
    <mergeCell ref="A36:D36"/>
    <mergeCell ref="B37:D37"/>
    <mergeCell ref="A39:D39"/>
    <mergeCell ref="B40:D40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8" zoomScaleNormal="100" zoomScaleSheetLayoutView="100" workbookViewId="0">
      <selection activeCell="E26" sqref="E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1" t="s">
        <v>11</v>
      </c>
      <c r="B1" s="81"/>
      <c r="C1" s="81"/>
      <c r="D1" s="81"/>
      <c r="E1" s="81"/>
    </row>
    <row r="2" spans="1:5" ht="27" customHeight="1" x14ac:dyDescent="0.25">
      <c r="A2" s="82" t="s">
        <v>12</v>
      </c>
      <c r="B2" s="83"/>
      <c r="C2" s="83"/>
      <c r="D2" s="83"/>
      <c r="E2" s="83"/>
    </row>
    <row r="3" spans="1:5" x14ac:dyDescent="0.25">
      <c r="A3" s="84" t="s">
        <v>69</v>
      </c>
      <c r="B3" s="84"/>
      <c r="C3" s="84"/>
      <c r="D3" s="84"/>
      <c r="E3" s="84"/>
    </row>
    <row r="4" spans="1:5" s="1" customFormat="1" ht="30" x14ac:dyDescent="0.25">
      <c r="A4" s="30" t="s">
        <v>13</v>
      </c>
      <c r="B4" s="4"/>
      <c r="C4" s="4"/>
      <c r="D4" s="4"/>
      <c r="E4" s="31" t="s">
        <v>70</v>
      </c>
    </row>
    <row r="5" spans="1:5" x14ac:dyDescent="0.25">
      <c r="A5" s="42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80" t="s">
        <v>25</v>
      </c>
      <c r="B7" s="80"/>
      <c r="C7" s="80"/>
      <c r="D7" s="80"/>
      <c r="E7" s="80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72" t="s">
        <v>36</v>
      </c>
      <c r="B9" s="72"/>
      <c r="C9" s="72"/>
      <c r="D9" s="72"/>
      <c r="E9" s="72"/>
    </row>
    <row r="10" spans="1:5" ht="27" customHeight="1" x14ac:dyDescent="0.25">
      <c r="A10" s="77" t="s">
        <v>14</v>
      </c>
      <c r="B10" s="78"/>
      <c r="C10" s="78"/>
      <c r="D10" s="78"/>
      <c r="E10" s="78"/>
    </row>
    <row r="11" spans="1:5" x14ac:dyDescent="0.25">
      <c r="A11" s="72" t="s">
        <v>37</v>
      </c>
      <c r="B11" s="72"/>
      <c r="C11" s="72"/>
      <c r="D11" s="72"/>
      <c r="E11" s="72"/>
    </row>
    <row r="12" spans="1:5" ht="18" customHeight="1" x14ac:dyDescent="0.25">
      <c r="A12" s="76" t="s">
        <v>15</v>
      </c>
      <c r="B12" s="79"/>
      <c r="C12" s="79"/>
      <c r="D12" s="79"/>
      <c r="E12" s="79"/>
    </row>
    <row r="13" spans="1:5" x14ac:dyDescent="0.25">
      <c r="A13" s="72" t="s">
        <v>23</v>
      </c>
      <c r="B13" s="72"/>
      <c r="C13" s="72"/>
      <c r="D13" s="72"/>
      <c r="E13" s="72"/>
    </row>
    <row r="14" spans="1:5" ht="16.5" customHeight="1" x14ac:dyDescent="0.25">
      <c r="A14" s="76" t="s">
        <v>2</v>
      </c>
      <c r="B14" s="79"/>
      <c r="C14" s="79"/>
      <c r="D14" s="79"/>
      <c r="E14" s="79"/>
    </row>
    <row r="15" spans="1:5" ht="16.5" customHeight="1" x14ac:dyDescent="0.25">
      <c r="A15" s="72" t="s">
        <v>22</v>
      </c>
      <c r="B15" s="72"/>
      <c r="C15" s="72"/>
      <c r="D15" s="72"/>
      <c r="E15" s="72"/>
    </row>
    <row r="16" spans="1:5" x14ac:dyDescent="0.25">
      <c r="A16" s="76" t="s">
        <v>16</v>
      </c>
      <c r="B16" s="79"/>
      <c r="C16" s="79"/>
      <c r="D16" s="79"/>
      <c r="E16" s="79"/>
    </row>
    <row r="17" spans="1:7" ht="32.25" customHeight="1" x14ac:dyDescent="0.25">
      <c r="A17" s="72" t="s">
        <v>17</v>
      </c>
      <c r="B17" s="72"/>
      <c r="C17" s="72"/>
      <c r="D17" s="72"/>
      <c r="E17" s="72"/>
    </row>
    <row r="18" spans="1:7" ht="63" customHeight="1" x14ac:dyDescent="0.25">
      <c r="A18" s="72" t="s">
        <v>26</v>
      </c>
      <c r="B18" s="72"/>
      <c r="C18" s="72"/>
      <c r="D18" s="72"/>
      <c r="E18" s="72"/>
    </row>
    <row r="19" spans="1:7" ht="36.75" customHeight="1" x14ac:dyDescent="0.25">
      <c r="A19" s="70" t="s">
        <v>27</v>
      </c>
      <c r="B19" s="70"/>
      <c r="C19" s="70"/>
      <c r="D19" s="70"/>
      <c r="E19" s="70"/>
    </row>
    <row r="20" spans="1:7" x14ac:dyDescent="0.25">
      <c r="A20" s="70"/>
      <c r="B20" s="70"/>
      <c r="C20" s="70"/>
      <c r="D20" s="70"/>
      <c r="E20" s="70"/>
      <c r="F20" s="2">
        <v>613.5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4" t="s">
        <v>45</v>
      </c>
      <c r="B22" s="9" t="s">
        <v>41</v>
      </c>
      <c r="C22" s="3" t="s">
        <v>4</v>
      </c>
      <c r="D22" s="3">
        <v>10.23</v>
      </c>
      <c r="E22" s="8">
        <f>D22*F20*G20</f>
        <v>18828.315000000002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3.6</v>
      </c>
      <c r="E23" s="8">
        <f>D23*F20*G20</f>
        <v>6625.7999999999993</v>
      </c>
    </row>
    <row r="24" spans="1:7" s="16" customFormat="1" ht="55.5" customHeight="1" x14ac:dyDescent="0.25">
      <c r="A24" s="7" t="s">
        <v>59</v>
      </c>
      <c r="B24" s="9" t="s">
        <v>73</v>
      </c>
      <c r="C24" s="3" t="s">
        <v>4</v>
      </c>
      <c r="D24" s="3"/>
      <c r="E24" s="8">
        <f>790.76*3</f>
        <v>2372.2799999999997</v>
      </c>
    </row>
    <row r="25" spans="1:7" s="16" customFormat="1" x14ac:dyDescent="0.25">
      <c r="A25" s="18" t="s">
        <v>43</v>
      </c>
      <c r="B25" s="9" t="s">
        <v>73</v>
      </c>
      <c r="C25" s="19" t="s">
        <v>30</v>
      </c>
      <c r="D25" s="25"/>
      <c r="E25" s="29">
        <v>0</v>
      </c>
    </row>
    <row r="26" spans="1:7" s="16" customFormat="1" ht="30" x14ac:dyDescent="0.25">
      <c r="A26" s="44" t="s">
        <v>71</v>
      </c>
      <c r="B26" s="9" t="s">
        <v>72</v>
      </c>
      <c r="C26" s="19" t="s">
        <v>30</v>
      </c>
      <c r="D26" s="25"/>
      <c r="E26" s="36">
        <v>6337.38</v>
      </c>
    </row>
    <row r="27" spans="1:7" ht="21.6" customHeight="1" x14ac:dyDescent="0.25">
      <c r="A27" s="21" t="s">
        <v>39</v>
      </c>
      <c r="B27" s="20"/>
      <c r="C27" s="22"/>
      <c r="D27" s="22"/>
      <c r="E27" s="23">
        <f>SUM(E22:E26)</f>
        <v>34163.775000000001</v>
      </c>
    </row>
    <row r="28" spans="1:7" ht="40.5" customHeight="1" x14ac:dyDescent="0.25">
      <c r="A28" s="85" t="s">
        <v>74</v>
      </c>
      <c r="B28" s="85"/>
      <c r="C28" s="85"/>
      <c r="D28" s="85"/>
      <c r="E28" s="85"/>
    </row>
    <row r="29" spans="1:7" ht="31.15" customHeight="1" x14ac:dyDescent="0.25">
      <c r="A29" s="72" t="s">
        <v>21</v>
      </c>
      <c r="B29" s="72"/>
      <c r="C29" s="72"/>
      <c r="D29" s="72"/>
      <c r="E29" s="72"/>
    </row>
    <row r="30" spans="1:7" ht="25.9" customHeight="1" x14ac:dyDescent="0.25">
      <c r="A30" s="72" t="s">
        <v>20</v>
      </c>
      <c r="B30" s="72"/>
      <c r="C30" s="72"/>
      <c r="D30" s="72"/>
      <c r="E30" s="72"/>
    </row>
    <row r="31" spans="1:7" ht="33" customHeight="1" x14ac:dyDescent="0.25">
      <c r="A31" s="72" t="s">
        <v>31</v>
      </c>
      <c r="B31" s="72"/>
      <c r="C31" s="72"/>
      <c r="D31" s="72"/>
      <c r="E31" s="72"/>
    </row>
    <row r="32" spans="1:7" x14ac:dyDescent="0.25">
      <c r="A32" s="72" t="s">
        <v>18</v>
      </c>
      <c r="B32" s="72"/>
      <c r="C32" s="72"/>
      <c r="D32" s="72"/>
      <c r="E32" s="72"/>
    </row>
    <row r="33" spans="1:5" x14ac:dyDescent="0.25">
      <c r="A33" s="73" t="s">
        <v>5</v>
      </c>
      <c r="B33" s="73"/>
      <c r="C33" s="73"/>
      <c r="D33" s="73"/>
      <c r="E33" s="73"/>
    </row>
    <row r="34" spans="1:5" x14ac:dyDescent="0.25">
      <c r="A34" s="72" t="s">
        <v>18</v>
      </c>
      <c r="B34" s="72"/>
      <c r="C34" s="72"/>
      <c r="D34" s="72"/>
      <c r="E34" s="72"/>
    </row>
    <row r="35" spans="1:5" ht="13.9" customHeight="1" x14ac:dyDescent="0.25">
      <c r="A35" s="74" t="s">
        <v>28</v>
      </c>
      <c r="B35" s="74"/>
      <c r="C35" s="74"/>
      <c r="D35" s="74"/>
      <c r="E35" s="5"/>
    </row>
    <row r="36" spans="1:5" x14ac:dyDescent="0.25">
      <c r="B36" s="69" t="s">
        <v>19</v>
      </c>
      <c r="C36" s="69"/>
      <c r="D36" s="69"/>
      <c r="E36" s="6" t="s">
        <v>6</v>
      </c>
    </row>
    <row r="37" spans="1:5" x14ac:dyDescent="0.25">
      <c r="A37" s="41"/>
      <c r="B37" s="41"/>
      <c r="C37" s="41"/>
      <c r="D37" s="41"/>
      <c r="E37" s="41"/>
    </row>
    <row r="38" spans="1:5" ht="13.9" customHeight="1" x14ac:dyDescent="0.25">
      <c r="A38" s="75" t="s">
        <v>35</v>
      </c>
      <c r="B38" s="75"/>
      <c r="C38" s="75"/>
      <c r="D38" s="75"/>
      <c r="E38" s="5"/>
    </row>
    <row r="39" spans="1:5" x14ac:dyDescent="0.25">
      <c r="B39" s="69" t="s">
        <v>19</v>
      </c>
      <c r="C39" s="69"/>
      <c r="D39" s="69"/>
      <c r="E39" s="6" t="s">
        <v>6</v>
      </c>
    </row>
    <row r="43" spans="1:5" x14ac:dyDescent="0.25">
      <c r="A43" s="10" t="s">
        <v>32</v>
      </c>
    </row>
    <row r="44" spans="1:5" x14ac:dyDescent="0.25">
      <c r="A44" s="2" t="s">
        <v>40</v>
      </c>
      <c r="B44" s="11">
        <f>'3кв'!B50</f>
        <v>94598.150000000009</v>
      </c>
    </row>
    <row r="45" spans="1:5" ht="31.5" x14ac:dyDescent="0.25">
      <c r="A45" s="17" t="s">
        <v>75</v>
      </c>
      <c r="B45" s="12"/>
    </row>
    <row r="46" spans="1:5" x14ac:dyDescent="0.25">
      <c r="A46" s="15" t="s">
        <v>34</v>
      </c>
      <c r="B46" s="12">
        <v>37859.67</v>
      </c>
    </row>
    <row r="47" spans="1:5" x14ac:dyDescent="0.25">
      <c r="A47" s="15" t="s">
        <v>46</v>
      </c>
      <c r="B47" s="12">
        <v>450</v>
      </c>
    </row>
    <row r="48" spans="1:5" ht="30" x14ac:dyDescent="0.25">
      <c r="A48" s="40" t="s">
        <v>38</v>
      </c>
      <c r="B48" s="12">
        <f>E27</f>
        <v>34163.775000000001</v>
      </c>
    </row>
    <row r="49" spans="1:3" x14ac:dyDescent="0.25">
      <c r="A49" s="13" t="s">
        <v>33</v>
      </c>
      <c r="B49" s="11">
        <f>B44+B46+B47-B48</f>
        <v>98744.045000000013</v>
      </c>
    </row>
    <row r="50" spans="1:3" x14ac:dyDescent="0.25">
      <c r="C50" s="14"/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3:E33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34:E34"/>
    <mergeCell ref="A35:D35"/>
    <mergeCell ref="B36:D36"/>
    <mergeCell ref="A38:D38"/>
    <mergeCell ref="B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topLeftCell="A10" zoomScaleNormal="100" zoomScaleSheetLayoutView="100" workbookViewId="0">
      <selection activeCell="B31" sqref="B31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6" t="s">
        <v>76</v>
      </c>
      <c r="B1" s="86"/>
      <c r="C1" s="86"/>
      <c r="D1" s="45"/>
    </row>
    <row r="2" spans="1:5" ht="15.75" x14ac:dyDescent="0.25">
      <c r="A2" s="87" t="s">
        <v>77</v>
      </c>
      <c r="B2" s="87"/>
      <c r="C2" s="87"/>
      <c r="D2" s="46"/>
    </row>
    <row r="3" spans="1:5" ht="15.75" x14ac:dyDescent="0.25">
      <c r="A3" s="87" t="s">
        <v>78</v>
      </c>
      <c r="B3" s="87"/>
      <c r="C3" s="87"/>
      <c r="D3" s="46"/>
    </row>
    <row r="4" spans="1:5" ht="15.75" x14ac:dyDescent="0.25">
      <c r="A4" s="86" t="s">
        <v>97</v>
      </c>
      <c r="B4" s="86"/>
      <c r="C4" s="86"/>
      <c r="D4" s="45"/>
    </row>
    <row r="5" spans="1:5" ht="15.75" x14ac:dyDescent="0.25">
      <c r="A5" s="88"/>
      <c r="B5" s="88"/>
      <c r="C5" s="88"/>
      <c r="D5" s="1"/>
    </row>
    <row r="6" spans="1:5" ht="15.75" x14ac:dyDescent="0.25">
      <c r="A6" s="46"/>
      <c r="B6" s="47" t="s">
        <v>79</v>
      </c>
      <c r="C6" s="48">
        <f>'1кв'!B44</f>
        <v>71748.960000000006</v>
      </c>
      <c r="D6" s="49"/>
    </row>
    <row r="7" spans="1:5" ht="15.75" x14ac:dyDescent="0.25">
      <c r="A7" s="46"/>
      <c r="B7" s="47" t="s">
        <v>98</v>
      </c>
      <c r="C7" s="48"/>
      <c r="D7" s="49"/>
    </row>
    <row r="8" spans="1:5" ht="15.75" x14ac:dyDescent="0.25">
      <c r="A8" s="50" t="s">
        <v>80</v>
      </c>
      <c r="B8" s="51" t="s">
        <v>81</v>
      </c>
      <c r="C8" s="52">
        <f>'1кв'!B46+'2кв'!B46+'3кв'!B47+'4кв'!B46</f>
        <v>142941.58000000002</v>
      </c>
      <c r="D8" s="53"/>
    </row>
    <row r="9" spans="1:5" ht="30" x14ac:dyDescent="0.25">
      <c r="A9" s="50"/>
      <c r="B9" s="54" t="s">
        <v>82</v>
      </c>
      <c r="C9" s="52">
        <f>'1кв'!B47+'2кв'!B47+'3кв'!B48+'4кв'!B47</f>
        <v>1800</v>
      </c>
      <c r="D9" s="53"/>
    </row>
    <row r="10" spans="1:5" ht="15.75" x14ac:dyDescent="0.25">
      <c r="A10" s="55"/>
      <c r="B10" s="51" t="s">
        <v>83</v>
      </c>
      <c r="C10" s="56">
        <f>SUM(C8:C9)</f>
        <v>144741.58000000002</v>
      </c>
      <c r="D10" s="49"/>
    </row>
    <row r="11" spans="1:5" ht="15.75" x14ac:dyDescent="0.25">
      <c r="A11" s="1"/>
      <c r="B11" s="89"/>
      <c r="C11" s="89"/>
      <c r="D11" s="57"/>
    </row>
    <row r="12" spans="1:5" ht="15.75" x14ac:dyDescent="0.25">
      <c r="A12" s="58" t="s">
        <v>84</v>
      </c>
      <c r="B12" s="24" t="s">
        <v>45</v>
      </c>
      <c r="C12" s="59">
        <f>'1кв'!E22+'2кв'!E22+'3кв'!E22+'4кв'!E22</f>
        <v>73178.28</v>
      </c>
      <c r="D12" s="57"/>
    </row>
    <row r="13" spans="1:5" ht="15.75" x14ac:dyDescent="0.25">
      <c r="A13" s="1"/>
      <c r="B13" s="7" t="s">
        <v>42</v>
      </c>
      <c r="C13" s="59">
        <f>'1кв'!E23+'2кв'!E23+'3кв'!E23+'4кв'!E23</f>
        <v>25877.43</v>
      </c>
      <c r="D13" s="57"/>
      <c r="E13" s="60"/>
    </row>
    <row r="14" spans="1:5" ht="30" x14ac:dyDescent="0.25">
      <c r="B14" s="7" t="s">
        <v>85</v>
      </c>
      <c r="C14" s="59">
        <f>'1кв'!E24+'2кв'!E24+'3кв'!E24+'4кв'!E24</f>
        <v>8698.36</v>
      </c>
      <c r="D14" s="57"/>
    </row>
    <row r="15" spans="1:5" ht="15.75" x14ac:dyDescent="0.25">
      <c r="A15" s="58"/>
      <c r="B15" s="61" t="s">
        <v>86</v>
      </c>
      <c r="C15" s="59">
        <f>'1кв'!E25+'2кв'!E25+'3кв'!E25+'4кв'!E25</f>
        <v>1042.7</v>
      </c>
      <c r="D15" s="57"/>
    </row>
    <row r="16" spans="1:5" ht="15.75" x14ac:dyDescent="0.25">
      <c r="A16" s="58"/>
      <c r="B16" s="62" t="s">
        <v>102</v>
      </c>
      <c r="C16" s="63">
        <f>2.5*206.95</f>
        <v>517.375</v>
      </c>
      <c r="D16" s="57"/>
    </row>
    <row r="17" spans="1:5" ht="15.75" x14ac:dyDescent="0.25">
      <c r="A17" s="58"/>
      <c r="B17" s="64" t="s">
        <v>87</v>
      </c>
      <c r="C17" s="63">
        <f>SUM(C19:C21)</f>
        <v>8432.35</v>
      </c>
      <c r="D17" s="57"/>
    </row>
    <row r="18" spans="1:5" ht="15.75" x14ac:dyDescent="0.25">
      <c r="A18" s="58"/>
      <c r="B18" s="65" t="s">
        <v>88</v>
      </c>
      <c r="C18" s="63"/>
      <c r="D18" s="57"/>
    </row>
    <row r="19" spans="1:5" ht="15.75" x14ac:dyDescent="0.25">
      <c r="A19" s="58"/>
      <c r="B19" s="43" t="s">
        <v>99</v>
      </c>
      <c r="C19" s="36">
        <v>1630.95</v>
      </c>
      <c r="D19" s="57"/>
    </row>
    <row r="20" spans="1:5" ht="15.75" x14ac:dyDescent="0.25">
      <c r="A20" s="58"/>
      <c r="B20" s="43" t="s">
        <v>100</v>
      </c>
      <c r="C20" s="36">
        <v>464.02</v>
      </c>
      <c r="D20" s="57"/>
    </row>
    <row r="21" spans="1:5" ht="15.75" x14ac:dyDescent="0.25">
      <c r="A21" s="58"/>
      <c r="B21" s="44" t="s">
        <v>101</v>
      </c>
      <c r="C21" s="36">
        <v>6337.38</v>
      </c>
      <c r="D21" s="57"/>
    </row>
    <row r="22" spans="1:5" ht="15.75" x14ac:dyDescent="0.25">
      <c r="A22" s="1"/>
      <c r="B22" s="66" t="s">
        <v>89</v>
      </c>
      <c r="C22" s="67">
        <f>SUM(C12:C17)</f>
        <v>117746.495</v>
      </c>
      <c r="D22" s="57"/>
      <c r="E22" s="60"/>
    </row>
    <row r="23" spans="1:5" ht="15.75" x14ac:dyDescent="0.25">
      <c r="A23" s="1"/>
      <c r="B23" s="68" t="s">
        <v>90</v>
      </c>
      <c r="C23" s="67">
        <f>C6+C10-C22</f>
        <v>98744.045000000042</v>
      </c>
      <c r="D23" s="57"/>
    </row>
    <row r="24" spans="1:5" ht="15.75" x14ac:dyDescent="0.25">
      <c r="A24" s="1"/>
      <c r="B24" s="50"/>
      <c r="C24" s="50"/>
      <c r="D24" s="57"/>
    </row>
    <row r="25" spans="1:5" ht="15.75" x14ac:dyDescent="0.25">
      <c r="A25" s="1"/>
      <c r="B25" s="90" t="s">
        <v>103</v>
      </c>
      <c r="C25" s="90"/>
      <c r="D25" s="57"/>
    </row>
    <row r="26" spans="1:5" ht="15.75" x14ac:dyDescent="0.25">
      <c r="A26" s="1"/>
      <c r="B26" s="90" t="s">
        <v>104</v>
      </c>
      <c r="C26" s="90">
        <v>7214.04</v>
      </c>
      <c r="D26" s="57"/>
    </row>
    <row r="27" spans="1:5" ht="15.75" x14ac:dyDescent="0.25">
      <c r="A27" s="1"/>
      <c r="B27" s="91" t="s">
        <v>105</v>
      </c>
      <c r="C27" s="91">
        <v>6553.63</v>
      </c>
      <c r="D27" s="57"/>
    </row>
    <row r="28" spans="1:5" ht="15.75" x14ac:dyDescent="0.25">
      <c r="A28" s="1"/>
      <c r="B28" s="90" t="s">
        <v>106</v>
      </c>
      <c r="C28" s="90">
        <f>C27-C26</f>
        <v>-660.40999999999985</v>
      </c>
      <c r="D28" s="57"/>
    </row>
    <row r="29" spans="1:5" ht="15.75" x14ac:dyDescent="0.25">
      <c r="A29" s="1"/>
      <c r="B29" s="50"/>
      <c r="C29" s="50"/>
      <c r="D29" s="57"/>
    </row>
    <row r="30" spans="1:5" ht="15.75" x14ac:dyDescent="0.25">
      <c r="A30" s="1"/>
      <c r="B30" s="50"/>
      <c r="C30" s="50"/>
      <c r="D30" s="57"/>
    </row>
    <row r="31" spans="1:5" ht="15.75" x14ac:dyDescent="0.25">
      <c r="A31" s="50" t="s">
        <v>91</v>
      </c>
      <c r="C31" s="50"/>
      <c r="D31" s="57"/>
    </row>
    <row r="32" spans="1:5" ht="15.75" x14ac:dyDescent="0.25">
      <c r="A32" s="1"/>
      <c r="B32" s="50"/>
      <c r="C32" s="50"/>
      <c r="D32" s="57"/>
    </row>
    <row r="33" spans="1:4" ht="15.75" x14ac:dyDescent="0.25">
      <c r="A33" s="1"/>
      <c r="B33" s="50"/>
      <c r="C33" s="50"/>
      <c r="D33" s="57"/>
    </row>
    <row r="34" spans="1:4" ht="15.75" x14ac:dyDescent="0.25">
      <c r="A34" s="1" t="s">
        <v>92</v>
      </c>
      <c r="B34" s="50" t="s">
        <v>93</v>
      </c>
      <c r="C34" s="50"/>
      <c r="D34" s="57"/>
    </row>
    <row r="35" spans="1:4" ht="15.75" x14ac:dyDescent="0.25">
      <c r="A35" s="1"/>
      <c r="B35" s="50" t="s">
        <v>94</v>
      </c>
      <c r="C35" s="50"/>
      <c r="D35" s="57"/>
    </row>
    <row r="36" spans="1:4" ht="15.75" x14ac:dyDescent="0.25">
      <c r="A36" s="1"/>
      <c r="B36" s="50" t="s">
        <v>95</v>
      </c>
      <c r="C36" s="50"/>
      <c r="D36" s="57"/>
    </row>
    <row r="37" spans="1:4" ht="15.75" x14ac:dyDescent="0.25">
      <c r="A37" s="1"/>
      <c r="B37" s="50"/>
      <c r="C37" s="50"/>
      <c r="D37" s="57"/>
    </row>
    <row r="38" spans="1:4" ht="15.75" x14ac:dyDescent="0.25">
      <c r="A38" s="1"/>
      <c r="B38" s="50"/>
      <c r="C38" s="50"/>
      <c r="D38" s="57"/>
    </row>
    <row r="39" spans="1:4" ht="15.75" x14ac:dyDescent="0.25">
      <c r="A39" s="1"/>
      <c r="B39" s="50" t="s">
        <v>96</v>
      </c>
      <c r="C39" s="50"/>
      <c r="D39" s="57"/>
    </row>
    <row r="40" spans="1:4" ht="15.75" x14ac:dyDescent="0.25">
      <c r="A40" s="1"/>
      <c r="B40" s="50"/>
      <c r="C40" s="50"/>
      <c r="D40" s="57"/>
    </row>
    <row r="41" spans="1:4" ht="15.75" x14ac:dyDescent="0.25">
      <c r="A41" s="1"/>
      <c r="B41" s="50"/>
      <c r="C41" s="50"/>
      <c r="D41" s="57"/>
    </row>
    <row r="42" spans="1:4" ht="15.75" x14ac:dyDescent="0.25">
      <c r="A42" s="1"/>
      <c r="B42" s="50"/>
      <c r="C42" s="50"/>
      <c r="D42" s="57"/>
    </row>
    <row r="43" spans="1:4" ht="15.75" x14ac:dyDescent="0.25">
      <c r="A43" s="1"/>
      <c r="B43" s="50"/>
      <c r="C43" s="50"/>
      <c r="D43" s="57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2022-03-09T13:28:50Z</dcterms:modified>
</cp:coreProperties>
</file>