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2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'3кв'!$A$1:$E$51</definedName>
    <definedName name="_xlnm.Print_Area" localSheetId="3">'4кв'!$A$1:$E$52</definedName>
    <definedName name="_xlnm.Print_Area" localSheetId="4">отчет!$A$1:$C$38</definedName>
  </definedNames>
  <calcPr calcId="145621"/>
</workbook>
</file>

<file path=xl/calcChain.xml><?xml version="1.0" encoding="utf-8"?>
<calcChain xmlns="http://schemas.openxmlformats.org/spreadsheetml/2006/main">
  <c r="C25" i="22" l="1"/>
  <c r="C17" i="22" l="1"/>
  <c r="C16" i="22"/>
  <c r="C15" i="22"/>
  <c r="C14" i="22"/>
  <c r="C13" i="22"/>
  <c r="C12" i="22"/>
  <c r="C19" i="22" s="1"/>
  <c r="C8" i="22"/>
  <c r="C6" i="22"/>
  <c r="C9" i="22"/>
  <c r="B45" i="20"/>
  <c r="B48" i="20"/>
  <c r="E24" i="20"/>
  <c r="E23" i="20"/>
  <c r="E22" i="20"/>
  <c r="E28" i="20" s="1"/>
  <c r="B49" i="20" s="1"/>
  <c r="C10" i="22" l="1"/>
  <c r="C20" i="22" s="1"/>
  <c r="B50" i="20"/>
  <c r="E27" i="19"/>
  <c r="E26" i="19"/>
  <c r="B44" i="19" l="1"/>
  <c r="E23" i="19"/>
  <c r="B47" i="19"/>
  <c r="E24" i="19"/>
  <c r="E22" i="19"/>
  <c r="B48" i="19" l="1"/>
  <c r="B49" i="19" s="1"/>
  <c r="B44" i="18"/>
  <c r="E27" i="18"/>
  <c r="E23" i="18"/>
  <c r="B47" i="18" l="1"/>
  <c r="E24" i="18"/>
  <c r="E22" i="18"/>
  <c r="B48" i="18" s="1"/>
  <c r="B49" i="18" s="1"/>
  <c r="E27" i="17" l="1"/>
  <c r="B47" i="17" l="1"/>
  <c r="E24" i="17"/>
  <c r="B48" i="17" s="1"/>
  <c r="B49" i="17" s="1"/>
  <c r="E23" i="17"/>
  <c r="E22" i="17"/>
</calcChain>
</file>

<file path=xl/sharedStrings.xml><?xml version="1.0" encoding="utf-8"?>
<sst xmlns="http://schemas.openxmlformats.org/spreadsheetml/2006/main" count="268" uniqueCount="100">
  <si>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</si>
  <si>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</si>
  <si>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</si>
  <si>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</si>
  <si>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</si>
  <si>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</si>
  <si>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</si>
  <si>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</si>
  <si>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</si>
  <si>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</si>
  <si>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</si>
  <si>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</si>
  <si>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</si>
  <si>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</si>
  <si>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</si>
  <si>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</si>
  <si>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</si>
  <si>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</si>
  <si>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</si>
  <si>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</si>
  <si>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</si>
  <si>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</si>
  <si>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</si>
  <si>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</si>
  <si>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</si>
  <si>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</si>
  <si>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23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</si>
  <si>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Быченко Павла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</si>
  <si>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№48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</si>
  <si>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</si>
  <si>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</si>
  <si>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</si>
  <si>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</si>
  <si>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</si>
  <si>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</si>
  <si>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</si>
  <si>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Быченко П.Н.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</si>
  <si>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</si>
  <si>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</si>
  <si>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</si>
  <si>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</si>
  <si>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</si>
  <si>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- 794м2</t>
  </si>
  <si>
    <t xml:space="preserve">Общехозяйственные расходы </t>
  </si>
  <si>
    <t xml:space="preserve">интернет </t>
  </si>
  <si>
    <t>Остаток на начало квартала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</si>
  <si>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</si>
  <si>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</si>
  <si>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</si>
  <si>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</si>
  <si>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тридцать девять тысяч четыреста двадцать девять рублей 30 копеек</t>
  </si>
  <si>
    <t>Предъявлено населению 39092,85</t>
  </si>
  <si>
    <t>за 2 квартал 2021 года</t>
  </si>
  <si>
    <t>"30" 06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</si>
  <si>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</si>
  <si>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</si>
  <si>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 xml:space="preserve">           2. Всего за период с "01" 04 2021 г. по "30" 06 2021 г. выполнено работ (оказано услуг) на общую сумму тридцать семь тысяч шестьсот четырнадцать рублей 11 копеек</t>
  </si>
  <si>
    <t>Предъявлено населению 40434,92</t>
  </si>
  <si>
    <t>за 3 квартал 2021 года</t>
  </si>
  <si>
    <t>"30" 09 2021 г.</t>
  </si>
  <si>
    <t xml:space="preserve">Обработка подъездов хлорсодержащими растворами опрыскивание 1 раз в неделю </t>
  </si>
  <si>
    <t>3 квартал</t>
  </si>
  <si>
    <t>Предъявлено населению 40495,02</t>
  </si>
  <si>
    <t>ремонт входных дверей со сваркой</t>
  </si>
  <si>
    <t>август</t>
  </si>
  <si>
    <t>ч/час</t>
  </si>
  <si>
    <t xml:space="preserve">           2. Всего за период с "01" 07 2021 г. по "30" 09 2021 г. выполнено работ (оказано услуг) на общую сумму сорок одна тысяча триста десять рублей 52 копейки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</si>
  <si>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</si>
  <si>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</si>
  <si>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</si>
  <si>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</si>
  <si>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</si>
  <si>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</si>
  <si>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</si>
  <si>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</si>
  <si>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</si>
  <si>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</si>
  <si>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</si>
  <si>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</si>
  <si>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</si>
  <si>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</si>
  <si>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</si>
  <si>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</si>
  <si>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</si>
  <si>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д. 23</t>
  </si>
  <si>
    <t>за 4 квартал 2021 года</t>
  </si>
  <si>
    <t>"31" 12 2021 г.</t>
  </si>
  <si>
    <t>4 квартал</t>
  </si>
  <si>
    <t>Начислено всего 154 976,94</t>
  </si>
  <si>
    <t xml:space="preserve">           2. Всего за период с "01" 10 2021 г. по "31" 12 2021 г. выполнено работ (оказано услуг) на общую сумму сорок тысяч восемьсот шестьдесят восемь рублей 19 копеек</t>
  </si>
  <si>
    <t>Интернет</t>
  </si>
  <si>
    <t>Услуги по дератизации и дезинфекции</t>
  </si>
  <si>
    <t>По заявке собственников или 4 раза в год</t>
  </si>
  <si>
    <t>Непредвиденные расходы 4 ч/ч</t>
  </si>
  <si>
    <t>Работы по договору, всего</t>
  </si>
  <si>
    <t>Дератизация, дезинсекция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</si>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</sst>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5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0" applyNumberFormat="1" applyFont="1"/>
    <xf numFmtId="2" fontId="7" fillId="0" borderId="0" xfId="1" applyNumberFormat="1" applyFont="1" applyAlignment="1">
      <alignment wrapText="1"/>
    </xf>
    <xf numFmtId="0" fontId="4" fillId="0" borderId="0" xfId="0" applyFont="1" applyAlignment="1"/>
    <xf numFmtId="2" fontId="4" fillId="0" borderId="0" xfId="1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2" fontId="4" fillId="0" borderId="0" xfId="0" applyNumberFormat="1" applyFont="1"/>
    <xf numFmtId="0" fontId="11" fillId="0" borderId="3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5" xfId="0" applyFont="1" applyFill="1" applyBorder="1" applyAlignment="1">
      <alignment wrapText="1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43" fontId="8" fillId="2" borderId="1" xfId="1" applyFont="1" applyFill="1" applyBorder="1" applyAlignment="1">
      <alignment horizontal="center"/>
    </xf>
    <xf numFmtId="164" fontId="7" fillId="0" borderId="0" xfId="1" applyNumberFormat="1" applyFont="1" applyAlignment="1">
      <alignment wrapText="1"/>
    </xf>
    <xf numFmtId="164" fontId="4" fillId="0" borderId="0" xfId="1" applyNumberFormat="1" applyFont="1" applyAlignment="1">
      <alignment wrapText="1"/>
    </xf>
    <xf numFmtId="164" fontId="8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9" zoomScaleNormal="100" zoomScaleSheetLayoutView="100" workbookViewId="0">
      <selection activeCell="C48" sqref="C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3.7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48</v>
      </c>
      <c r="B3" s="75"/>
      <c r="C3" s="75"/>
      <c r="D3" s="75"/>
      <c r="E3" s="75"/>
    </row>
    <row r="4" spans="1:5" s="1" customFormat="1" ht="15.75" x14ac:dyDescent="0.25">
      <c r="A4" s="23" t="s">
        <v>13</v>
      </c>
      <c r="B4" s="4"/>
      <c r="C4" s="4"/>
      <c r="D4" s="79" t="s">
        <v>49</v>
      </c>
      <c r="E4" s="79"/>
    </row>
    <row r="5" spans="1:5" x14ac:dyDescent="0.25">
      <c r="A5" s="26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6" t="s">
        <v>26</v>
      </c>
      <c r="B7" s="76"/>
      <c r="C7" s="76"/>
      <c r="D7" s="76"/>
      <c r="E7" s="76"/>
    </row>
    <row r="8" spans="1:5" x14ac:dyDescent="0.25">
      <c r="A8" s="68" t="s">
        <v>1</v>
      </c>
      <c r="B8" s="68"/>
      <c r="C8" s="68"/>
      <c r="D8" s="68"/>
      <c r="E8" s="68"/>
    </row>
    <row r="9" spans="1:5" ht="24" customHeight="1" x14ac:dyDescent="0.25">
      <c r="A9" s="64" t="s">
        <v>27</v>
      </c>
      <c r="B9" s="64"/>
      <c r="C9" s="64"/>
      <c r="D9" s="64"/>
      <c r="E9" s="64"/>
    </row>
    <row r="10" spans="1:5" ht="25.5" customHeight="1" x14ac:dyDescent="0.25">
      <c r="A10" s="77" t="s">
        <v>14</v>
      </c>
      <c r="B10" s="78"/>
      <c r="C10" s="78"/>
      <c r="D10" s="78"/>
      <c r="E10" s="78"/>
    </row>
    <row r="11" spans="1:5" ht="34.5" customHeight="1" x14ac:dyDescent="0.25">
      <c r="A11" s="64" t="s">
        <v>28</v>
      </c>
      <c r="B11" s="64"/>
      <c r="C11" s="64"/>
      <c r="D11" s="64"/>
      <c r="E11" s="64"/>
    </row>
    <row r="12" spans="1:5" x14ac:dyDescent="0.25">
      <c r="A12" s="68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8" t="s">
        <v>2</v>
      </c>
      <c r="B14" s="69"/>
      <c r="C14" s="69"/>
      <c r="D14" s="69"/>
      <c r="E14" s="69"/>
    </row>
    <row r="15" spans="1:5" ht="21" customHeight="1" x14ac:dyDescent="0.25">
      <c r="A15" s="64" t="s">
        <v>23</v>
      </c>
      <c r="B15" s="64"/>
      <c r="C15" s="64"/>
      <c r="D15" s="64"/>
      <c r="E15" s="64"/>
    </row>
    <row r="16" spans="1:5" x14ac:dyDescent="0.25">
      <c r="A16" s="68" t="s">
        <v>16</v>
      </c>
      <c r="B16" s="69"/>
      <c r="C16" s="69"/>
      <c r="D16" s="69"/>
      <c r="E16" s="69"/>
    </row>
    <row r="17" spans="1:7" ht="31.5" customHeight="1" x14ac:dyDescent="0.25">
      <c r="A17" s="64" t="s">
        <v>17</v>
      </c>
      <c r="B17" s="64"/>
      <c r="C17" s="64"/>
      <c r="D17" s="64"/>
      <c r="E17" s="64"/>
    </row>
    <row r="18" spans="1:7" ht="59.25" customHeight="1" x14ac:dyDescent="0.25">
      <c r="A18" s="64" t="s">
        <v>29</v>
      </c>
      <c r="B18" s="64"/>
      <c r="C18" s="64"/>
      <c r="D18" s="64"/>
      <c r="E18" s="64"/>
    </row>
    <row r="19" spans="1:7" ht="32.25" customHeight="1" x14ac:dyDescent="0.25">
      <c r="A19" s="70" t="s">
        <v>30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8" t="s">
        <v>37</v>
      </c>
      <c r="C22" s="3" t="s">
        <v>4</v>
      </c>
      <c r="D22" s="3">
        <v>11.68</v>
      </c>
      <c r="E22" s="7">
        <f>D22*F20*G20</f>
        <v>27821.760000000002</v>
      </c>
    </row>
    <row r="23" spans="1:7" ht="75" x14ac:dyDescent="0.25">
      <c r="A23" s="6" t="s">
        <v>47</v>
      </c>
      <c r="B23" s="8" t="s">
        <v>32</v>
      </c>
      <c r="C23" s="3" t="s">
        <v>4</v>
      </c>
      <c r="D23" s="3"/>
      <c r="E23" s="7">
        <f>790.76*3</f>
        <v>2372.2799999999997</v>
      </c>
    </row>
    <row r="24" spans="1:7" x14ac:dyDescent="0.25">
      <c r="A24" s="6" t="s">
        <v>43</v>
      </c>
      <c r="B24" s="8" t="s">
        <v>24</v>
      </c>
      <c r="C24" s="3" t="s">
        <v>4</v>
      </c>
      <c r="D24" s="3">
        <v>3.43</v>
      </c>
      <c r="E24" s="7">
        <f>D24*F20*G20</f>
        <v>8170.26</v>
      </c>
    </row>
    <row r="25" spans="1:7" x14ac:dyDescent="0.25">
      <c r="A25" s="6" t="s">
        <v>31</v>
      </c>
      <c r="B25" s="8" t="s">
        <v>32</v>
      </c>
      <c r="C25" s="3" t="s">
        <v>33</v>
      </c>
      <c r="D25" s="3"/>
      <c r="E25" s="7">
        <v>1065</v>
      </c>
    </row>
    <row r="26" spans="1:7" x14ac:dyDescent="0.25">
      <c r="A26" s="22"/>
      <c r="B26" s="8"/>
      <c r="C26" s="3"/>
      <c r="D26" s="3"/>
      <c r="E26" s="7"/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39429.300000000003</v>
      </c>
    </row>
    <row r="29" spans="1:7" ht="45.75" customHeight="1" x14ac:dyDescent="0.25">
      <c r="A29" s="71" t="s">
        <v>50</v>
      </c>
      <c r="B29" s="71"/>
      <c r="C29" s="71"/>
      <c r="D29" s="71"/>
      <c r="E29" s="71"/>
    </row>
    <row r="30" spans="1:7" ht="33" customHeight="1" x14ac:dyDescent="0.25">
      <c r="A30" s="64" t="s">
        <v>21</v>
      </c>
      <c r="B30" s="64"/>
      <c r="C30" s="64"/>
      <c r="D30" s="64"/>
      <c r="E30" s="64"/>
    </row>
    <row r="31" spans="1:7" x14ac:dyDescent="0.25">
      <c r="A31" s="64" t="s">
        <v>20</v>
      </c>
      <c r="B31" s="64"/>
      <c r="C31" s="64"/>
      <c r="D31" s="64"/>
      <c r="E31" s="64"/>
    </row>
    <row r="32" spans="1:7" ht="31.5" customHeight="1" x14ac:dyDescent="0.25">
      <c r="A32" s="64" t="s">
        <v>34</v>
      </c>
      <c r="B32" s="64"/>
      <c r="C32" s="64"/>
      <c r="D32" s="64"/>
      <c r="E32" s="64"/>
    </row>
    <row r="33" spans="1:6" x14ac:dyDescent="0.25">
      <c r="A33" s="64" t="s">
        <v>18</v>
      </c>
      <c r="B33" s="64"/>
      <c r="C33" s="64"/>
      <c r="D33" s="64"/>
      <c r="E33" s="64"/>
    </row>
    <row r="34" spans="1:6" x14ac:dyDescent="0.25">
      <c r="A34" s="67" t="s">
        <v>5</v>
      </c>
      <c r="B34" s="67"/>
      <c r="C34" s="67"/>
      <c r="D34" s="67"/>
      <c r="E34" s="67"/>
    </row>
    <row r="35" spans="1:6" x14ac:dyDescent="0.25">
      <c r="A35" s="64" t="s">
        <v>18</v>
      </c>
      <c r="B35" s="64"/>
      <c r="C35" s="64"/>
      <c r="D35" s="64"/>
      <c r="E35" s="64"/>
    </row>
    <row r="36" spans="1:6" x14ac:dyDescent="0.25">
      <c r="A36" s="65" t="s">
        <v>35</v>
      </c>
      <c r="B36" s="65"/>
      <c r="C36" s="65"/>
      <c r="D36" s="65"/>
      <c r="E36" s="65"/>
    </row>
    <row r="37" spans="1:6" x14ac:dyDescent="0.25">
      <c r="B37" s="66" t="s">
        <v>19</v>
      </c>
      <c r="C37" s="66"/>
      <c r="D37" s="66"/>
      <c r="E37" s="5" t="s">
        <v>6</v>
      </c>
    </row>
    <row r="38" spans="1:6" x14ac:dyDescent="0.25">
      <c r="A38" s="25"/>
      <c r="B38" s="25"/>
      <c r="C38" s="25"/>
      <c r="D38" s="25"/>
      <c r="E38" s="25"/>
    </row>
    <row r="39" spans="1:6" x14ac:dyDescent="0.25">
      <c r="A39" s="65" t="s">
        <v>36</v>
      </c>
      <c r="B39" s="65"/>
      <c r="C39" s="65"/>
      <c r="D39" s="65"/>
      <c r="E39" s="65"/>
    </row>
    <row r="40" spans="1:6" x14ac:dyDescent="0.25">
      <c r="B40" s="66" t="s">
        <v>19</v>
      </c>
      <c r="C40" s="66"/>
      <c r="D40" s="66"/>
      <c r="E40" s="5" t="s">
        <v>6</v>
      </c>
    </row>
    <row r="42" spans="1:6" x14ac:dyDescent="0.25">
      <c r="A42" s="2" t="s">
        <v>42</v>
      </c>
    </row>
    <row r="43" spans="1:6" x14ac:dyDescent="0.25">
      <c r="A43" s="13" t="s">
        <v>38</v>
      </c>
    </row>
    <row r="44" spans="1:6" x14ac:dyDescent="0.25">
      <c r="A44" s="2" t="s">
        <v>45</v>
      </c>
      <c r="B44" s="15">
        <v>4533.67</v>
      </c>
    </row>
    <row r="45" spans="1:6" x14ac:dyDescent="0.25">
      <c r="A45" s="16" t="s">
        <v>51</v>
      </c>
      <c r="B45" s="17"/>
    </row>
    <row r="46" spans="1:6" x14ac:dyDescent="0.25">
      <c r="A46" s="2" t="s">
        <v>40</v>
      </c>
      <c r="B46" s="17">
        <v>30103.26</v>
      </c>
    </row>
    <row r="47" spans="1:6" x14ac:dyDescent="0.25">
      <c r="A47" s="2" t="s">
        <v>44</v>
      </c>
      <c r="B47" s="17">
        <f>1050</f>
        <v>1050</v>
      </c>
    </row>
    <row r="48" spans="1:6" ht="30" x14ac:dyDescent="0.25">
      <c r="A48" s="24" t="s">
        <v>41</v>
      </c>
      <c r="B48" s="18">
        <f>E27</f>
        <v>39429.300000000003</v>
      </c>
      <c r="F48" s="21"/>
    </row>
    <row r="49" spans="1:2" x14ac:dyDescent="0.25">
      <c r="A49" s="13" t="s">
        <v>39</v>
      </c>
      <c r="B49" s="19">
        <f>B44+B46-B48+B47</f>
        <v>-3742.3700000000026</v>
      </c>
    </row>
    <row r="54" spans="1:2" x14ac:dyDescent="0.25">
      <c r="B54" s="14"/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9" zoomScaleNormal="100" zoomScaleSheetLayoutView="100" workbookViewId="0">
      <selection activeCell="A29" sqref="A29: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3.7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52</v>
      </c>
      <c r="B3" s="75"/>
      <c r="C3" s="75"/>
      <c r="D3" s="75"/>
      <c r="E3" s="75"/>
    </row>
    <row r="4" spans="1:5" s="1" customFormat="1" ht="15.75" x14ac:dyDescent="0.25">
      <c r="A4" s="30" t="s">
        <v>13</v>
      </c>
      <c r="B4" s="31"/>
      <c r="C4" s="31"/>
      <c r="D4" s="80" t="s">
        <v>53</v>
      </c>
      <c r="E4" s="80"/>
    </row>
    <row r="5" spans="1:5" x14ac:dyDescent="0.25">
      <c r="A5" s="29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6" t="s">
        <v>26</v>
      </c>
      <c r="B7" s="76"/>
      <c r="C7" s="76"/>
      <c r="D7" s="76"/>
      <c r="E7" s="76"/>
    </row>
    <row r="8" spans="1:5" x14ac:dyDescent="0.25">
      <c r="A8" s="68" t="s">
        <v>1</v>
      </c>
      <c r="B8" s="68"/>
      <c r="C8" s="68"/>
      <c r="D8" s="68"/>
      <c r="E8" s="68"/>
    </row>
    <row r="9" spans="1:5" ht="24" customHeight="1" x14ac:dyDescent="0.25">
      <c r="A9" s="64" t="s">
        <v>27</v>
      </c>
      <c r="B9" s="64"/>
      <c r="C9" s="64"/>
      <c r="D9" s="64"/>
      <c r="E9" s="64"/>
    </row>
    <row r="10" spans="1:5" ht="25.5" customHeight="1" x14ac:dyDescent="0.25">
      <c r="A10" s="77" t="s">
        <v>14</v>
      </c>
      <c r="B10" s="78"/>
      <c r="C10" s="78"/>
      <c r="D10" s="78"/>
      <c r="E10" s="78"/>
    </row>
    <row r="11" spans="1:5" ht="34.5" customHeight="1" x14ac:dyDescent="0.25">
      <c r="A11" s="64" t="s">
        <v>28</v>
      </c>
      <c r="B11" s="64"/>
      <c r="C11" s="64"/>
      <c r="D11" s="64"/>
      <c r="E11" s="64"/>
    </row>
    <row r="12" spans="1:5" x14ac:dyDescent="0.25">
      <c r="A12" s="68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8" t="s">
        <v>2</v>
      </c>
      <c r="B14" s="69"/>
      <c r="C14" s="69"/>
      <c r="D14" s="69"/>
      <c r="E14" s="69"/>
    </row>
    <row r="15" spans="1:5" ht="21" customHeight="1" x14ac:dyDescent="0.25">
      <c r="A15" s="64" t="s">
        <v>23</v>
      </c>
      <c r="B15" s="64"/>
      <c r="C15" s="64"/>
      <c r="D15" s="64"/>
      <c r="E15" s="64"/>
    </row>
    <row r="16" spans="1:5" x14ac:dyDescent="0.25">
      <c r="A16" s="68" t="s">
        <v>16</v>
      </c>
      <c r="B16" s="69"/>
      <c r="C16" s="69"/>
      <c r="D16" s="69"/>
      <c r="E16" s="69"/>
    </row>
    <row r="17" spans="1:7" ht="31.5" customHeight="1" x14ac:dyDescent="0.25">
      <c r="A17" s="64" t="s">
        <v>17</v>
      </c>
      <c r="B17" s="64"/>
      <c r="C17" s="64"/>
      <c r="D17" s="64"/>
      <c r="E17" s="64"/>
    </row>
    <row r="18" spans="1:7" ht="59.25" customHeight="1" x14ac:dyDescent="0.25">
      <c r="A18" s="64" t="s">
        <v>29</v>
      </c>
      <c r="B18" s="64"/>
      <c r="C18" s="64"/>
      <c r="D18" s="64"/>
      <c r="E18" s="64"/>
    </row>
    <row r="19" spans="1:7" ht="32.25" customHeight="1" x14ac:dyDescent="0.25">
      <c r="A19" s="70" t="s">
        <v>30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8" t="s">
        <v>37</v>
      </c>
      <c r="C22" s="3" t="s">
        <v>4</v>
      </c>
      <c r="D22" s="3">
        <v>11.68</v>
      </c>
      <c r="E22" s="7">
        <f>D22*F20*G20</f>
        <v>27821.760000000002</v>
      </c>
    </row>
    <row r="23" spans="1:7" ht="60" x14ac:dyDescent="0.25">
      <c r="A23" s="6" t="s">
        <v>54</v>
      </c>
      <c r="B23" s="8" t="s">
        <v>55</v>
      </c>
      <c r="C23" s="3" t="s">
        <v>4</v>
      </c>
      <c r="D23" s="3"/>
      <c r="E23" s="7">
        <f>790.76*2</f>
        <v>1581.52</v>
      </c>
    </row>
    <row r="24" spans="1:7" x14ac:dyDescent="0.25">
      <c r="A24" s="6" t="s">
        <v>43</v>
      </c>
      <c r="B24" s="8" t="s">
        <v>24</v>
      </c>
      <c r="C24" s="3" t="s">
        <v>4</v>
      </c>
      <c r="D24" s="3">
        <v>3.43</v>
      </c>
      <c r="E24" s="7">
        <f>D24*F20*G20</f>
        <v>8170.26</v>
      </c>
    </row>
    <row r="25" spans="1:7" x14ac:dyDescent="0.25">
      <c r="A25" s="6" t="s">
        <v>31</v>
      </c>
      <c r="B25" s="8" t="s">
        <v>55</v>
      </c>
      <c r="C25" s="3" t="s">
        <v>33</v>
      </c>
      <c r="D25" s="3"/>
      <c r="E25" s="7">
        <v>40.57</v>
      </c>
    </row>
    <row r="26" spans="1:7" x14ac:dyDescent="0.25">
      <c r="A26" s="22"/>
      <c r="B26" s="8"/>
      <c r="C26" s="3"/>
      <c r="D26" s="3"/>
      <c r="E26" s="7"/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37614.11</v>
      </c>
    </row>
    <row r="29" spans="1:7" ht="45.75" customHeight="1" x14ac:dyDescent="0.25">
      <c r="A29" s="81" t="s">
        <v>56</v>
      </c>
      <c r="B29" s="81"/>
      <c r="C29" s="81"/>
      <c r="D29" s="81"/>
      <c r="E29" s="81"/>
    </row>
    <row r="30" spans="1:7" ht="33" customHeight="1" x14ac:dyDescent="0.25">
      <c r="A30" s="64" t="s">
        <v>21</v>
      </c>
      <c r="B30" s="64"/>
      <c r="C30" s="64"/>
      <c r="D30" s="64"/>
      <c r="E30" s="64"/>
    </row>
    <row r="31" spans="1:7" x14ac:dyDescent="0.25">
      <c r="A31" s="64" t="s">
        <v>20</v>
      </c>
      <c r="B31" s="64"/>
      <c r="C31" s="64"/>
      <c r="D31" s="64"/>
      <c r="E31" s="64"/>
    </row>
    <row r="32" spans="1:7" ht="31.5" customHeight="1" x14ac:dyDescent="0.25">
      <c r="A32" s="64" t="s">
        <v>34</v>
      </c>
      <c r="B32" s="64"/>
      <c r="C32" s="64"/>
      <c r="D32" s="64"/>
      <c r="E32" s="64"/>
    </row>
    <row r="33" spans="1:6" x14ac:dyDescent="0.25">
      <c r="A33" s="64" t="s">
        <v>18</v>
      </c>
      <c r="B33" s="64"/>
      <c r="C33" s="64"/>
      <c r="D33" s="64"/>
      <c r="E33" s="64"/>
    </row>
    <row r="34" spans="1:6" x14ac:dyDescent="0.25">
      <c r="A34" s="67" t="s">
        <v>5</v>
      </c>
      <c r="B34" s="67"/>
      <c r="C34" s="67"/>
      <c r="D34" s="67"/>
      <c r="E34" s="67"/>
    </row>
    <row r="35" spans="1:6" x14ac:dyDescent="0.25">
      <c r="A35" s="64" t="s">
        <v>18</v>
      </c>
      <c r="B35" s="64"/>
      <c r="C35" s="64"/>
      <c r="D35" s="64"/>
      <c r="E35" s="64"/>
    </row>
    <row r="36" spans="1:6" x14ac:dyDescent="0.25">
      <c r="A36" s="65" t="s">
        <v>35</v>
      </c>
      <c r="B36" s="65"/>
      <c r="C36" s="65"/>
      <c r="D36" s="65"/>
      <c r="E36" s="65"/>
    </row>
    <row r="37" spans="1:6" x14ac:dyDescent="0.25">
      <c r="B37" s="66" t="s">
        <v>19</v>
      </c>
      <c r="C37" s="66"/>
      <c r="D37" s="66"/>
      <c r="E37" s="5" t="s">
        <v>6</v>
      </c>
    </row>
    <row r="38" spans="1:6" x14ac:dyDescent="0.25">
      <c r="A38" s="28"/>
      <c r="B38" s="28"/>
      <c r="C38" s="28"/>
      <c r="D38" s="28"/>
      <c r="E38" s="28"/>
    </row>
    <row r="39" spans="1:6" x14ac:dyDescent="0.25">
      <c r="A39" s="65" t="s">
        <v>36</v>
      </c>
      <c r="B39" s="65"/>
      <c r="C39" s="65"/>
      <c r="D39" s="65"/>
      <c r="E39" s="65"/>
    </row>
    <row r="40" spans="1:6" x14ac:dyDescent="0.25">
      <c r="B40" s="66" t="s">
        <v>19</v>
      </c>
      <c r="C40" s="66"/>
      <c r="D40" s="66"/>
      <c r="E40" s="5" t="s">
        <v>6</v>
      </c>
    </row>
    <row r="42" spans="1:6" x14ac:dyDescent="0.25">
      <c r="A42" s="2" t="s">
        <v>42</v>
      </c>
    </row>
    <row r="43" spans="1:6" x14ac:dyDescent="0.25">
      <c r="A43" s="13" t="s">
        <v>38</v>
      </c>
    </row>
    <row r="44" spans="1:6" x14ac:dyDescent="0.25">
      <c r="A44" s="2" t="s">
        <v>45</v>
      </c>
      <c r="B44" s="15">
        <f>'1кв'!B49</f>
        <v>-3742.3700000000026</v>
      </c>
    </row>
    <row r="45" spans="1:6" x14ac:dyDescent="0.25">
      <c r="A45" s="16" t="s">
        <v>57</v>
      </c>
      <c r="B45" s="17"/>
    </row>
    <row r="46" spans="1:6" x14ac:dyDescent="0.25">
      <c r="A46" s="2" t="s">
        <v>40</v>
      </c>
      <c r="B46" s="17">
        <v>33197.269999999997</v>
      </c>
    </row>
    <row r="47" spans="1:6" x14ac:dyDescent="0.25">
      <c r="A47" s="2" t="s">
        <v>44</v>
      </c>
      <c r="B47" s="17">
        <f>1050</f>
        <v>1050</v>
      </c>
    </row>
    <row r="48" spans="1:6" ht="30" x14ac:dyDescent="0.25">
      <c r="A48" s="27" t="s">
        <v>41</v>
      </c>
      <c r="B48" s="18">
        <f>E27</f>
        <v>37614.11</v>
      </c>
      <c r="F48" s="21"/>
    </row>
    <row r="49" spans="1:2" x14ac:dyDescent="0.25">
      <c r="A49" s="13" t="s">
        <v>39</v>
      </c>
      <c r="B49" s="19">
        <f>B44+B46-B48+B47</f>
        <v>-7109.2100000000064</v>
      </c>
    </row>
    <row r="54" spans="1:2" x14ac:dyDescent="0.25">
      <c r="B54" s="14"/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9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3.7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58</v>
      </c>
      <c r="B3" s="75"/>
      <c r="C3" s="75"/>
      <c r="D3" s="75"/>
      <c r="E3" s="75"/>
    </row>
    <row r="4" spans="1:5" s="1" customFormat="1" ht="15.75" x14ac:dyDescent="0.25">
      <c r="A4" s="30" t="s">
        <v>13</v>
      </c>
      <c r="B4" s="31"/>
      <c r="C4" s="31"/>
      <c r="D4" s="80" t="s">
        <v>59</v>
      </c>
      <c r="E4" s="80"/>
    </row>
    <row r="5" spans="1:5" x14ac:dyDescent="0.25">
      <c r="A5" s="33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6" t="s">
        <v>26</v>
      </c>
      <c r="B7" s="76"/>
      <c r="C7" s="76"/>
      <c r="D7" s="76"/>
      <c r="E7" s="76"/>
    </row>
    <row r="8" spans="1:5" x14ac:dyDescent="0.25">
      <c r="A8" s="68" t="s">
        <v>1</v>
      </c>
      <c r="B8" s="68"/>
      <c r="C8" s="68"/>
      <c r="D8" s="68"/>
      <c r="E8" s="68"/>
    </row>
    <row r="9" spans="1:5" ht="24" customHeight="1" x14ac:dyDescent="0.25">
      <c r="A9" s="64" t="s">
        <v>27</v>
      </c>
      <c r="B9" s="64"/>
      <c r="C9" s="64"/>
      <c r="D9" s="64"/>
      <c r="E9" s="64"/>
    </row>
    <row r="10" spans="1:5" ht="25.5" customHeight="1" x14ac:dyDescent="0.25">
      <c r="A10" s="77" t="s">
        <v>14</v>
      </c>
      <c r="B10" s="78"/>
      <c r="C10" s="78"/>
      <c r="D10" s="78"/>
      <c r="E10" s="78"/>
    </row>
    <row r="11" spans="1:5" ht="34.5" customHeight="1" x14ac:dyDescent="0.25">
      <c r="A11" s="64" t="s">
        <v>28</v>
      </c>
      <c r="B11" s="64"/>
      <c r="C11" s="64"/>
      <c r="D11" s="64"/>
      <c r="E11" s="64"/>
    </row>
    <row r="12" spans="1:5" x14ac:dyDescent="0.25">
      <c r="A12" s="68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8" t="s">
        <v>2</v>
      </c>
      <c r="B14" s="69"/>
      <c r="C14" s="69"/>
      <c r="D14" s="69"/>
      <c r="E14" s="69"/>
    </row>
    <row r="15" spans="1:5" ht="21" customHeight="1" x14ac:dyDescent="0.25">
      <c r="A15" s="64" t="s">
        <v>23</v>
      </c>
      <c r="B15" s="64"/>
      <c r="C15" s="64"/>
      <c r="D15" s="64"/>
      <c r="E15" s="64"/>
    </row>
    <row r="16" spans="1:5" x14ac:dyDescent="0.25">
      <c r="A16" s="68" t="s">
        <v>16</v>
      </c>
      <c r="B16" s="69"/>
      <c r="C16" s="69"/>
      <c r="D16" s="69"/>
      <c r="E16" s="69"/>
    </row>
    <row r="17" spans="1:7" ht="31.5" customHeight="1" x14ac:dyDescent="0.25">
      <c r="A17" s="64" t="s">
        <v>17</v>
      </c>
      <c r="B17" s="64"/>
      <c r="C17" s="64"/>
      <c r="D17" s="64"/>
      <c r="E17" s="64"/>
    </row>
    <row r="18" spans="1:7" ht="59.25" customHeight="1" x14ac:dyDescent="0.25">
      <c r="A18" s="64" t="s">
        <v>29</v>
      </c>
      <c r="B18" s="64"/>
      <c r="C18" s="64"/>
      <c r="D18" s="64"/>
      <c r="E18" s="64"/>
    </row>
    <row r="19" spans="1:7" ht="32.25" customHeight="1" x14ac:dyDescent="0.25">
      <c r="A19" s="70" t="s">
        <v>30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8" t="s">
        <v>37</v>
      </c>
      <c r="C22" s="3" t="s">
        <v>4</v>
      </c>
      <c r="D22" s="3">
        <v>12.38</v>
      </c>
      <c r="E22" s="7">
        <f>D22*F20*G20</f>
        <v>29489.160000000003</v>
      </c>
    </row>
    <row r="23" spans="1:7" ht="45" x14ac:dyDescent="0.25">
      <c r="A23" s="6" t="s">
        <v>60</v>
      </c>
      <c r="B23" s="8" t="s">
        <v>61</v>
      </c>
      <c r="C23" s="3" t="s">
        <v>4</v>
      </c>
      <c r="D23" s="3"/>
      <c r="E23" s="7">
        <f>790.76*3</f>
        <v>2372.2799999999997</v>
      </c>
    </row>
    <row r="24" spans="1:7" x14ac:dyDescent="0.25">
      <c r="A24" s="6" t="s">
        <v>43</v>
      </c>
      <c r="B24" s="8" t="s">
        <v>24</v>
      </c>
      <c r="C24" s="3" t="s">
        <v>4</v>
      </c>
      <c r="D24" s="3">
        <v>3.6</v>
      </c>
      <c r="E24" s="7">
        <f>D24*F20*G20</f>
        <v>8575.2000000000007</v>
      </c>
    </row>
    <row r="25" spans="1:7" x14ac:dyDescent="0.25">
      <c r="A25" s="6" t="s">
        <v>31</v>
      </c>
      <c r="B25" s="8" t="s">
        <v>61</v>
      </c>
      <c r="C25" s="3" t="s">
        <v>33</v>
      </c>
      <c r="D25" s="3"/>
      <c r="E25" s="7">
        <v>0</v>
      </c>
    </row>
    <row r="26" spans="1:7" ht="30" x14ac:dyDescent="0.25">
      <c r="A26" s="38" t="s">
        <v>63</v>
      </c>
      <c r="B26" s="8" t="s">
        <v>64</v>
      </c>
      <c r="C26" s="3" t="s">
        <v>65</v>
      </c>
      <c r="D26" s="3">
        <v>4</v>
      </c>
      <c r="E26" s="7">
        <f>D26*218.47</f>
        <v>873.88</v>
      </c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41310.519999999997</v>
      </c>
    </row>
    <row r="29" spans="1:7" ht="45.75" customHeight="1" x14ac:dyDescent="0.25">
      <c r="A29" s="81" t="s">
        <v>66</v>
      </c>
      <c r="B29" s="81"/>
      <c r="C29" s="81"/>
      <c r="D29" s="81"/>
      <c r="E29" s="81"/>
    </row>
    <row r="30" spans="1:7" ht="33" customHeight="1" x14ac:dyDescent="0.25">
      <c r="A30" s="64" t="s">
        <v>21</v>
      </c>
      <c r="B30" s="64"/>
      <c r="C30" s="64"/>
      <c r="D30" s="64"/>
      <c r="E30" s="64"/>
    </row>
    <row r="31" spans="1:7" x14ac:dyDescent="0.25">
      <c r="A31" s="64" t="s">
        <v>20</v>
      </c>
      <c r="B31" s="64"/>
      <c r="C31" s="64"/>
      <c r="D31" s="64"/>
      <c r="E31" s="64"/>
    </row>
    <row r="32" spans="1:7" ht="31.5" customHeight="1" x14ac:dyDescent="0.25">
      <c r="A32" s="64" t="s">
        <v>34</v>
      </c>
      <c r="B32" s="64"/>
      <c r="C32" s="64"/>
      <c r="D32" s="64"/>
      <c r="E32" s="64"/>
    </row>
    <row r="33" spans="1:6" x14ac:dyDescent="0.25">
      <c r="A33" s="64" t="s">
        <v>18</v>
      </c>
      <c r="B33" s="64"/>
      <c r="C33" s="64"/>
      <c r="D33" s="64"/>
      <c r="E33" s="64"/>
    </row>
    <row r="34" spans="1:6" x14ac:dyDescent="0.25">
      <c r="A34" s="67" t="s">
        <v>5</v>
      </c>
      <c r="B34" s="67"/>
      <c r="C34" s="67"/>
      <c r="D34" s="67"/>
      <c r="E34" s="67"/>
    </row>
    <row r="35" spans="1:6" x14ac:dyDescent="0.25">
      <c r="A35" s="64" t="s">
        <v>18</v>
      </c>
      <c r="B35" s="64"/>
      <c r="C35" s="64"/>
      <c r="D35" s="64"/>
      <c r="E35" s="64"/>
    </row>
    <row r="36" spans="1:6" x14ac:dyDescent="0.25">
      <c r="A36" s="65" t="s">
        <v>35</v>
      </c>
      <c r="B36" s="65"/>
      <c r="C36" s="65"/>
      <c r="D36" s="65"/>
      <c r="E36" s="65"/>
    </row>
    <row r="37" spans="1:6" x14ac:dyDescent="0.25">
      <c r="B37" s="66" t="s">
        <v>19</v>
      </c>
      <c r="C37" s="66"/>
      <c r="D37" s="66"/>
      <c r="E37" s="5" t="s">
        <v>6</v>
      </c>
    </row>
    <row r="38" spans="1:6" x14ac:dyDescent="0.25">
      <c r="A38" s="32"/>
      <c r="B38" s="32"/>
      <c r="C38" s="32"/>
      <c r="D38" s="32"/>
      <c r="E38" s="32"/>
    </row>
    <row r="39" spans="1:6" x14ac:dyDescent="0.25">
      <c r="A39" s="65" t="s">
        <v>36</v>
      </c>
      <c r="B39" s="65"/>
      <c r="C39" s="65"/>
      <c r="D39" s="65"/>
      <c r="E39" s="65"/>
    </row>
    <row r="40" spans="1:6" x14ac:dyDescent="0.25">
      <c r="B40" s="66" t="s">
        <v>19</v>
      </c>
      <c r="C40" s="66"/>
      <c r="D40" s="66"/>
      <c r="E40" s="5" t="s">
        <v>6</v>
      </c>
    </row>
    <row r="42" spans="1:6" x14ac:dyDescent="0.25">
      <c r="A42" s="2" t="s">
        <v>42</v>
      </c>
    </row>
    <row r="43" spans="1:6" x14ac:dyDescent="0.25">
      <c r="A43" s="13" t="s">
        <v>38</v>
      </c>
    </row>
    <row r="44" spans="1:6" x14ac:dyDescent="0.25">
      <c r="A44" s="2" t="s">
        <v>45</v>
      </c>
      <c r="B44" s="15">
        <f>'2кв'!B49</f>
        <v>-7109.2100000000064</v>
      </c>
    </row>
    <row r="45" spans="1:6" x14ac:dyDescent="0.25">
      <c r="A45" s="16" t="s">
        <v>62</v>
      </c>
      <c r="B45" s="17"/>
    </row>
    <row r="46" spans="1:6" x14ac:dyDescent="0.25">
      <c r="A46" s="2" t="s">
        <v>40</v>
      </c>
      <c r="B46" s="17">
        <v>28541.22</v>
      </c>
    </row>
    <row r="47" spans="1:6" x14ac:dyDescent="0.25">
      <c r="A47" s="2" t="s">
        <v>44</v>
      </c>
      <c r="B47" s="17">
        <f>1050</f>
        <v>1050</v>
      </c>
    </row>
    <row r="48" spans="1:6" ht="30" x14ac:dyDescent="0.25">
      <c r="A48" s="34" t="s">
        <v>41</v>
      </c>
      <c r="B48" s="18">
        <f>E27</f>
        <v>41310.519999999997</v>
      </c>
      <c r="F48" s="21"/>
    </row>
    <row r="49" spans="1:2" x14ac:dyDescent="0.25">
      <c r="A49" s="13" t="s">
        <v>39</v>
      </c>
      <c r="B49" s="19">
        <f>B44+B46-B48+B47</f>
        <v>-18828.510000000002</v>
      </c>
    </row>
    <row r="54" spans="1:2" x14ac:dyDescent="0.25">
      <c r="B54" s="14"/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40" zoomScaleNormal="100" zoomScaleSheetLayoutView="100" workbookViewId="0">
      <selection activeCell="B45" sqref="B45:B50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8554687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3.7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85</v>
      </c>
      <c r="B3" s="75"/>
      <c r="C3" s="75"/>
      <c r="D3" s="75"/>
      <c r="E3" s="75"/>
    </row>
    <row r="4" spans="1:5" s="1" customFormat="1" ht="15.75" x14ac:dyDescent="0.25">
      <c r="A4" s="30" t="s">
        <v>13</v>
      </c>
      <c r="B4" s="31"/>
      <c r="C4" s="31"/>
      <c r="D4" s="80" t="s">
        <v>86</v>
      </c>
      <c r="E4" s="80"/>
    </row>
    <row r="5" spans="1:5" x14ac:dyDescent="0.25">
      <c r="A5" s="36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6" t="s">
        <v>26</v>
      </c>
      <c r="B7" s="76"/>
      <c r="C7" s="76"/>
      <c r="D7" s="76"/>
      <c r="E7" s="76"/>
    </row>
    <row r="8" spans="1:5" x14ac:dyDescent="0.25">
      <c r="A8" s="68" t="s">
        <v>1</v>
      </c>
      <c r="B8" s="68"/>
      <c r="C8" s="68"/>
      <c r="D8" s="68"/>
      <c r="E8" s="68"/>
    </row>
    <row r="9" spans="1:5" ht="24" customHeight="1" x14ac:dyDescent="0.25">
      <c r="A9" s="64" t="s">
        <v>27</v>
      </c>
      <c r="B9" s="64"/>
      <c r="C9" s="64"/>
      <c r="D9" s="64"/>
      <c r="E9" s="64"/>
    </row>
    <row r="10" spans="1:5" ht="25.5" customHeight="1" x14ac:dyDescent="0.25">
      <c r="A10" s="77" t="s">
        <v>14</v>
      </c>
      <c r="B10" s="78"/>
      <c r="C10" s="78"/>
      <c r="D10" s="78"/>
      <c r="E10" s="78"/>
    </row>
    <row r="11" spans="1:5" ht="34.5" customHeight="1" x14ac:dyDescent="0.25">
      <c r="A11" s="64" t="s">
        <v>28</v>
      </c>
      <c r="B11" s="64"/>
      <c r="C11" s="64"/>
      <c r="D11" s="64"/>
      <c r="E11" s="64"/>
    </row>
    <row r="12" spans="1:5" x14ac:dyDescent="0.25">
      <c r="A12" s="68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8" t="s">
        <v>2</v>
      </c>
      <c r="B14" s="69"/>
      <c r="C14" s="69"/>
      <c r="D14" s="69"/>
      <c r="E14" s="69"/>
    </row>
    <row r="15" spans="1:5" ht="21" customHeight="1" x14ac:dyDescent="0.25">
      <c r="A15" s="64" t="s">
        <v>23</v>
      </c>
      <c r="B15" s="64"/>
      <c r="C15" s="64"/>
      <c r="D15" s="64"/>
      <c r="E15" s="64"/>
    </row>
    <row r="16" spans="1:5" x14ac:dyDescent="0.25">
      <c r="A16" s="68" t="s">
        <v>16</v>
      </c>
      <c r="B16" s="69"/>
      <c r="C16" s="69"/>
      <c r="D16" s="69"/>
      <c r="E16" s="69"/>
    </row>
    <row r="17" spans="1:7" ht="31.5" customHeight="1" x14ac:dyDescent="0.25">
      <c r="A17" s="64" t="s">
        <v>17</v>
      </c>
      <c r="B17" s="64"/>
      <c r="C17" s="64"/>
      <c r="D17" s="64"/>
      <c r="E17" s="64"/>
    </row>
    <row r="18" spans="1:7" ht="59.25" customHeight="1" x14ac:dyDescent="0.25">
      <c r="A18" s="64" t="s">
        <v>29</v>
      </c>
      <c r="B18" s="64"/>
      <c r="C18" s="64"/>
      <c r="D18" s="64"/>
      <c r="E18" s="64"/>
    </row>
    <row r="19" spans="1:7" ht="32.25" customHeight="1" x14ac:dyDescent="0.25">
      <c r="A19" s="70" t="s">
        <v>30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8" t="s">
        <v>37</v>
      </c>
      <c r="C22" s="3" t="s">
        <v>4</v>
      </c>
      <c r="D22" s="3">
        <v>12.38</v>
      </c>
      <c r="E22" s="7">
        <f>D22*F20*G20</f>
        <v>29489.160000000003</v>
      </c>
    </row>
    <row r="23" spans="1:7" ht="45" x14ac:dyDescent="0.25">
      <c r="A23" s="6" t="s">
        <v>60</v>
      </c>
      <c r="B23" s="8" t="s">
        <v>87</v>
      </c>
      <c r="C23" s="3" t="s">
        <v>4</v>
      </c>
      <c r="D23" s="3"/>
      <c r="E23" s="7">
        <f>790.76*3</f>
        <v>2372.2799999999997</v>
      </c>
    </row>
    <row r="24" spans="1:7" x14ac:dyDescent="0.25">
      <c r="A24" s="6" t="s">
        <v>43</v>
      </c>
      <c r="B24" s="8" t="s">
        <v>24</v>
      </c>
      <c r="C24" s="3" t="s">
        <v>4</v>
      </c>
      <c r="D24" s="3">
        <v>3.6</v>
      </c>
      <c r="E24" s="7">
        <f>D24*F20*G20</f>
        <v>8575.2000000000007</v>
      </c>
    </row>
    <row r="25" spans="1:7" ht="38.25" x14ac:dyDescent="0.25">
      <c r="A25" s="6" t="s">
        <v>91</v>
      </c>
      <c r="B25" s="8" t="s">
        <v>92</v>
      </c>
      <c r="C25" s="3" t="s">
        <v>4</v>
      </c>
      <c r="D25" s="3"/>
      <c r="E25" s="7">
        <v>368.55</v>
      </c>
    </row>
    <row r="26" spans="1:7" x14ac:dyDescent="0.25">
      <c r="A26" s="6" t="s">
        <v>31</v>
      </c>
      <c r="B26" s="8" t="s">
        <v>87</v>
      </c>
      <c r="C26" s="3" t="s">
        <v>33</v>
      </c>
      <c r="D26" s="3"/>
      <c r="E26" s="7">
        <v>63</v>
      </c>
    </row>
    <row r="27" spans="1:7" x14ac:dyDescent="0.25">
      <c r="A27" s="38"/>
      <c r="B27" s="8"/>
      <c r="C27" s="3"/>
      <c r="D27" s="3"/>
      <c r="E27" s="7"/>
    </row>
    <row r="28" spans="1:7" s="13" customFormat="1" ht="14.25" x14ac:dyDescent="0.2">
      <c r="A28" s="9" t="s">
        <v>25</v>
      </c>
      <c r="B28" s="10"/>
      <c r="C28" s="11"/>
      <c r="D28" s="11"/>
      <c r="E28" s="12">
        <f>SUM(E22:E27)</f>
        <v>40868.19</v>
      </c>
    </row>
    <row r="30" spans="1:7" ht="45.75" customHeight="1" x14ac:dyDescent="0.25">
      <c r="A30" s="81" t="s">
        <v>89</v>
      </c>
      <c r="B30" s="81"/>
      <c r="C30" s="81"/>
      <c r="D30" s="81"/>
      <c r="E30" s="81"/>
    </row>
    <row r="31" spans="1:7" ht="33" customHeight="1" x14ac:dyDescent="0.25">
      <c r="A31" s="64" t="s">
        <v>21</v>
      </c>
      <c r="B31" s="64"/>
      <c r="C31" s="64"/>
      <c r="D31" s="64"/>
      <c r="E31" s="64"/>
    </row>
    <row r="32" spans="1:7" x14ac:dyDescent="0.25">
      <c r="A32" s="64" t="s">
        <v>20</v>
      </c>
      <c r="B32" s="64"/>
      <c r="C32" s="64"/>
      <c r="D32" s="64"/>
      <c r="E32" s="64"/>
    </row>
    <row r="33" spans="1:5" ht="31.5" customHeight="1" x14ac:dyDescent="0.25">
      <c r="A33" s="64" t="s">
        <v>34</v>
      </c>
      <c r="B33" s="64"/>
      <c r="C33" s="64"/>
      <c r="D33" s="64"/>
      <c r="E33" s="64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67" t="s">
        <v>5</v>
      </c>
      <c r="B35" s="67"/>
      <c r="C35" s="67"/>
      <c r="D35" s="67"/>
      <c r="E35" s="67"/>
    </row>
    <row r="36" spans="1:5" x14ac:dyDescent="0.25">
      <c r="A36" s="64" t="s">
        <v>18</v>
      </c>
      <c r="B36" s="64"/>
      <c r="C36" s="64"/>
      <c r="D36" s="64"/>
      <c r="E36" s="64"/>
    </row>
    <row r="37" spans="1:5" x14ac:dyDescent="0.25">
      <c r="A37" s="65" t="s">
        <v>35</v>
      </c>
      <c r="B37" s="65"/>
      <c r="C37" s="65"/>
      <c r="D37" s="65"/>
      <c r="E37" s="65"/>
    </row>
    <row r="38" spans="1:5" x14ac:dyDescent="0.25">
      <c r="B38" s="66" t="s">
        <v>19</v>
      </c>
      <c r="C38" s="66"/>
      <c r="D38" s="66"/>
      <c r="E38" s="5" t="s">
        <v>6</v>
      </c>
    </row>
    <row r="39" spans="1:5" x14ac:dyDescent="0.25">
      <c r="A39" s="35"/>
      <c r="B39" s="35"/>
      <c r="C39" s="35"/>
      <c r="D39" s="35"/>
      <c r="E39" s="35"/>
    </row>
    <row r="40" spans="1:5" x14ac:dyDescent="0.25">
      <c r="A40" s="65" t="s">
        <v>36</v>
      </c>
      <c r="B40" s="65"/>
      <c r="C40" s="65"/>
      <c r="D40" s="65"/>
      <c r="E40" s="65"/>
    </row>
    <row r="41" spans="1:5" x14ac:dyDescent="0.25">
      <c r="B41" s="66" t="s">
        <v>19</v>
      </c>
      <c r="C41" s="66"/>
      <c r="D41" s="66"/>
      <c r="E41" s="5" t="s">
        <v>6</v>
      </c>
    </row>
    <row r="43" spans="1:5" x14ac:dyDescent="0.25">
      <c r="A43" s="2" t="s">
        <v>42</v>
      </c>
    </row>
    <row r="44" spans="1:5" x14ac:dyDescent="0.25">
      <c r="A44" s="13" t="s">
        <v>38</v>
      </c>
    </row>
    <row r="45" spans="1:5" x14ac:dyDescent="0.25">
      <c r="A45" s="2" t="s">
        <v>45</v>
      </c>
      <c r="B45" s="61">
        <f>'3кв'!B49</f>
        <v>-18828.510000000002</v>
      </c>
    </row>
    <row r="46" spans="1:5" x14ac:dyDescent="0.25">
      <c r="A46" s="16" t="s">
        <v>62</v>
      </c>
      <c r="B46" s="62"/>
    </row>
    <row r="47" spans="1:5" x14ac:dyDescent="0.25">
      <c r="A47" s="2" t="s">
        <v>40</v>
      </c>
      <c r="B47" s="62">
        <v>33677.279999999999</v>
      </c>
    </row>
    <row r="48" spans="1:5" x14ac:dyDescent="0.25">
      <c r="A48" s="2" t="s">
        <v>44</v>
      </c>
      <c r="B48" s="62">
        <f>1050</f>
        <v>1050</v>
      </c>
    </row>
    <row r="49" spans="1:6" ht="30" x14ac:dyDescent="0.25">
      <c r="A49" s="37" t="s">
        <v>41</v>
      </c>
      <c r="B49" s="62">
        <f>E28</f>
        <v>40868.19</v>
      </c>
      <c r="F49" s="21"/>
    </row>
    <row r="50" spans="1:6" x14ac:dyDescent="0.25">
      <c r="A50" s="13" t="s">
        <v>39</v>
      </c>
      <c r="B50" s="61">
        <f>B45+B47-B49+B48</f>
        <v>-24969.420000000006</v>
      </c>
    </row>
    <row r="55" spans="1:6" x14ac:dyDescent="0.25">
      <c r="B55" s="14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selection activeCell="C25" sqref="C25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9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4" t="s">
        <v>67</v>
      </c>
      <c r="B1" s="84"/>
      <c r="C1" s="84"/>
      <c r="D1" s="39"/>
    </row>
    <row r="2" spans="1:5" x14ac:dyDescent="0.25">
      <c r="A2" s="85" t="s">
        <v>68</v>
      </c>
      <c r="B2" s="85"/>
      <c r="C2" s="85"/>
      <c r="D2" s="40"/>
    </row>
    <row r="3" spans="1:5" x14ac:dyDescent="0.25">
      <c r="A3" s="85" t="s">
        <v>69</v>
      </c>
      <c r="B3" s="85"/>
      <c r="C3" s="85"/>
      <c r="D3" s="40"/>
    </row>
    <row r="4" spans="1:5" x14ac:dyDescent="0.25">
      <c r="A4" s="84" t="s">
        <v>84</v>
      </c>
      <c r="B4" s="84"/>
      <c r="C4" s="84"/>
      <c r="D4" s="39"/>
    </row>
    <row r="5" spans="1:5" x14ac:dyDescent="0.25">
      <c r="A5" s="86"/>
      <c r="B5" s="86"/>
      <c r="C5" s="86"/>
    </row>
    <row r="6" spans="1:5" x14ac:dyDescent="0.25">
      <c r="A6" s="40"/>
      <c r="B6" s="41" t="s">
        <v>70</v>
      </c>
      <c r="C6" s="42">
        <f>'1кв'!B44</f>
        <v>4533.67</v>
      </c>
      <c r="D6" s="43"/>
    </row>
    <row r="7" spans="1:5" x14ac:dyDescent="0.25">
      <c r="A7" s="40"/>
      <c r="B7" s="41" t="s">
        <v>88</v>
      </c>
      <c r="C7" s="42"/>
      <c r="D7" s="43"/>
    </row>
    <row r="8" spans="1:5" x14ac:dyDescent="0.25">
      <c r="A8" s="44" t="s">
        <v>71</v>
      </c>
      <c r="B8" s="45" t="s">
        <v>72</v>
      </c>
      <c r="C8" s="46">
        <f>'1кв'!B46+'2кв'!B46+'3кв'!B46+'4кв'!B47</f>
        <v>125519.03</v>
      </c>
      <c r="D8" s="47"/>
    </row>
    <row r="9" spans="1:5" x14ac:dyDescent="0.25">
      <c r="A9" s="44"/>
      <c r="B9" s="45" t="s">
        <v>90</v>
      </c>
      <c r="C9" s="46">
        <f>'4кв'!B48*4</f>
        <v>4200</v>
      </c>
      <c r="D9" s="47"/>
    </row>
    <row r="10" spans="1:5" x14ac:dyDescent="0.25">
      <c r="A10" s="31"/>
      <c r="B10" s="45" t="s">
        <v>73</v>
      </c>
      <c r="C10" s="42">
        <f>SUM(C8:C9)</f>
        <v>129719.03</v>
      </c>
      <c r="D10" s="43"/>
      <c r="E10" s="48"/>
    </row>
    <row r="11" spans="1:5" x14ac:dyDescent="0.25">
      <c r="B11" s="82"/>
      <c r="C11" s="83"/>
      <c r="D11" s="49"/>
    </row>
    <row r="12" spans="1:5" x14ac:dyDescent="0.25">
      <c r="A12" s="50" t="s">
        <v>74</v>
      </c>
      <c r="B12" s="51" t="s">
        <v>75</v>
      </c>
      <c r="C12" s="52">
        <f>'1кв'!E22+'2кв'!E22+'3кв'!E22+'4кв'!E22</f>
        <v>114621.84000000001</v>
      </c>
      <c r="D12" s="49"/>
    </row>
    <row r="13" spans="1:5" x14ac:dyDescent="0.25">
      <c r="B13" s="53" t="s">
        <v>43</v>
      </c>
      <c r="C13" s="52">
        <f>'1кв'!E24+'2кв'!E24+'3кв'!E24+'4кв'!E24</f>
        <v>33490.92</v>
      </c>
      <c r="D13" s="49"/>
      <c r="E13" s="48"/>
    </row>
    <row r="14" spans="1:5" ht="31.5" x14ac:dyDescent="0.25">
      <c r="B14" s="53" t="s">
        <v>60</v>
      </c>
      <c r="C14" s="52">
        <f>'1кв'!E23+'2кв'!E23+'3кв'!E23+'4кв'!E23</f>
        <v>8698.36</v>
      </c>
      <c r="D14" s="49"/>
    </row>
    <row r="15" spans="1:5" x14ac:dyDescent="0.25">
      <c r="A15" s="50"/>
      <c r="B15" s="54" t="s">
        <v>31</v>
      </c>
      <c r="C15" s="52">
        <f>'1кв'!E25+'2кв'!E25+'3кв'!E25+'4кв'!E26</f>
        <v>1168.57</v>
      </c>
      <c r="D15" s="49"/>
    </row>
    <row r="16" spans="1:5" x14ac:dyDescent="0.25">
      <c r="A16" s="50"/>
      <c r="B16" s="55" t="s">
        <v>93</v>
      </c>
      <c r="C16" s="52">
        <f>'3кв'!E26</f>
        <v>873.88</v>
      </c>
      <c r="D16" s="49"/>
    </row>
    <row r="17" spans="1:6" x14ac:dyDescent="0.25">
      <c r="A17" s="50"/>
      <c r="B17" s="6" t="s">
        <v>95</v>
      </c>
      <c r="C17" s="52">
        <f>'4кв'!E25</f>
        <v>368.55</v>
      </c>
      <c r="D17" s="49"/>
    </row>
    <row r="18" spans="1:6" x14ac:dyDescent="0.25">
      <c r="A18" s="50"/>
      <c r="B18" s="55" t="s">
        <v>94</v>
      </c>
      <c r="C18" s="60">
        <v>0</v>
      </c>
      <c r="D18" s="49"/>
    </row>
    <row r="19" spans="1:6" x14ac:dyDescent="0.25">
      <c r="B19" s="56" t="s">
        <v>76</v>
      </c>
      <c r="C19" s="42">
        <f>SUM(C12:C18)</f>
        <v>159222.12</v>
      </c>
      <c r="D19" s="49"/>
      <c r="E19" s="48"/>
      <c r="F19" s="48"/>
    </row>
    <row r="20" spans="1:6" x14ac:dyDescent="0.25">
      <c r="B20" s="57" t="s">
        <v>77</v>
      </c>
      <c r="C20" s="63">
        <f>(C6+C10)-C19</f>
        <v>-24969.419999999984</v>
      </c>
      <c r="D20" s="49"/>
      <c r="E20" s="48"/>
    </row>
    <row r="21" spans="1:6" x14ac:dyDescent="0.25">
      <c r="B21" s="44"/>
      <c r="C21" s="58"/>
      <c r="D21" s="49"/>
    </row>
    <row r="22" spans="1:6" x14ac:dyDescent="0.25">
      <c r="B22" s="44" t="s">
        <v>96</v>
      </c>
      <c r="C22" s="44"/>
      <c r="D22" s="49"/>
    </row>
    <row r="23" spans="1:6" x14ac:dyDescent="0.25">
      <c r="B23" s="44" t="s">
        <v>97</v>
      </c>
      <c r="C23" s="44">
        <v>57300.95</v>
      </c>
      <c r="D23" s="49"/>
    </row>
    <row r="24" spans="1:6" x14ac:dyDescent="0.25">
      <c r="B24" s="87" t="s">
        <v>98</v>
      </c>
      <c r="C24" s="87">
        <v>96743.42</v>
      </c>
      <c r="D24" s="49"/>
    </row>
    <row r="25" spans="1:6" x14ac:dyDescent="0.25">
      <c r="B25" s="44" t="s">
        <v>99</v>
      </c>
      <c r="C25" s="44">
        <f>C24-C23</f>
        <v>39442.47</v>
      </c>
      <c r="D25" s="49"/>
    </row>
    <row r="26" spans="1:6" x14ac:dyDescent="0.25">
      <c r="B26" s="44"/>
      <c r="C26" s="58"/>
      <c r="D26" s="49"/>
    </row>
    <row r="27" spans="1:6" x14ac:dyDescent="0.25">
      <c r="B27" s="44"/>
      <c r="C27" s="58"/>
      <c r="D27" s="49"/>
    </row>
    <row r="28" spans="1:6" x14ac:dyDescent="0.25">
      <c r="A28" s="44" t="s">
        <v>78</v>
      </c>
      <c r="C28" s="58"/>
      <c r="D28" s="49"/>
    </row>
    <row r="29" spans="1:6" x14ac:dyDescent="0.25">
      <c r="B29" s="44"/>
      <c r="C29" s="58"/>
      <c r="D29" s="49"/>
    </row>
    <row r="30" spans="1:6" x14ac:dyDescent="0.25">
      <c r="B30" s="44"/>
      <c r="C30" s="58"/>
      <c r="D30" s="49"/>
    </row>
    <row r="31" spans="1:6" x14ac:dyDescent="0.25">
      <c r="A31" s="1" t="s">
        <v>79</v>
      </c>
      <c r="B31" s="44" t="s">
        <v>80</v>
      </c>
      <c r="C31" s="58"/>
      <c r="D31" s="49"/>
    </row>
    <row r="32" spans="1:6" x14ac:dyDescent="0.25">
      <c r="B32" s="44" t="s">
        <v>81</v>
      </c>
      <c r="C32" s="58"/>
      <c r="D32" s="49"/>
    </row>
    <row r="33" spans="2:4" x14ac:dyDescent="0.25">
      <c r="B33" s="44" t="s">
        <v>82</v>
      </c>
      <c r="C33" s="58"/>
      <c r="D33" s="49"/>
    </row>
    <row r="34" spans="2:4" x14ac:dyDescent="0.25">
      <c r="B34" s="44"/>
      <c r="C34" s="58"/>
      <c r="D34" s="49"/>
    </row>
    <row r="35" spans="2:4" x14ac:dyDescent="0.25">
      <c r="B35" s="44"/>
      <c r="C35" s="58"/>
      <c r="D35" s="49"/>
    </row>
    <row r="36" spans="2:4" x14ac:dyDescent="0.25">
      <c r="B36" s="44" t="s">
        <v>83</v>
      </c>
      <c r="C36" s="58"/>
      <c r="D36" s="49"/>
    </row>
    <row r="37" spans="2:4" x14ac:dyDescent="0.25">
      <c r="B37" s="44"/>
      <c r="C37" s="58"/>
      <c r="D37" s="49"/>
    </row>
    <row r="38" spans="2:4" x14ac:dyDescent="0.25">
      <c r="B38" s="44"/>
      <c r="C38" s="58"/>
      <c r="D38" s="49"/>
    </row>
    <row r="39" spans="2:4" x14ac:dyDescent="0.25">
      <c r="B39" s="44"/>
      <c r="C39" s="58"/>
      <c r="D39" s="49"/>
    </row>
    <row r="40" spans="2:4" x14ac:dyDescent="0.25">
      <c r="B40" s="44"/>
      <c r="C40" s="58"/>
      <c r="D40" s="4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2022-03-11T11:00:57Z</dcterms:modified>
</cp:coreProperties>
</file>