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65" windowWidth="14805" windowHeight="7950" activeTab="4"/>
  </bookViews>
  <sheets>
    <sheet name="1кв" sheetId="17" r:id="rId1"/>
    <sheet name="2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'1кв'!$A$1:$E$51</definedName>
    <definedName name="_xlnm.Print_Area" localSheetId="1">'2кв'!$A$1:$E$50</definedName>
    <definedName name="_xlnm.Print_Area" localSheetId="2">'3кв'!$A$1:$E$50</definedName>
    <definedName name="_xlnm.Print_Area" localSheetId="3">'4кв'!$A$1:$E$50</definedName>
    <definedName name="_xlnm.Print_Area" localSheetId="4">отчет!$A$1:$C$37</definedName>
  </definedNames>
  <calcPr calcId="145621"/>
</workbook>
</file>

<file path=xl/calcChain.xml><?xml version="1.0" encoding="utf-8"?>
<calcChain xmlns="http://schemas.openxmlformats.org/spreadsheetml/2006/main">
  <c r="C24" i="21" l="1"/>
  <c r="B50" i="20" l="1"/>
  <c r="C9" i="21"/>
  <c r="B45" i="18" l="1"/>
  <c r="E27" i="20"/>
  <c r="E27" i="19"/>
  <c r="E27" i="18"/>
  <c r="E28" i="17"/>
  <c r="C8" i="21" l="1"/>
  <c r="C10" i="21" s="1"/>
  <c r="C13" i="21"/>
  <c r="C14" i="21"/>
  <c r="C15" i="21"/>
  <c r="C12" i="21"/>
  <c r="C16" i="21"/>
  <c r="C6" i="21"/>
  <c r="C18" i="21" l="1"/>
  <c r="C19" i="21" s="1"/>
  <c r="E25" i="20" l="1"/>
  <c r="E22" i="20"/>
  <c r="B49" i="20" s="1"/>
  <c r="F20" i="20"/>
  <c r="E23" i="20" s="1"/>
  <c r="E25" i="19" l="1"/>
  <c r="F20" i="19"/>
  <c r="E22" i="19" s="1"/>
  <c r="E23" i="19" l="1"/>
  <c r="B49" i="19" s="1"/>
  <c r="E25" i="18" l="1"/>
  <c r="E26" i="18"/>
  <c r="F20" i="18"/>
  <c r="E22" i="18" s="1"/>
  <c r="E23" i="18" l="1"/>
  <c r="B49" i="18" s="1"/>
  <c r="B50" i="18" s="1"/>
  <c r="B45" i="19" s="1"/>
  <c r="B50" i="19" s="1"/>
  <c r="B45" i="20" s="1"/>
  <c r="E26" i="17"/>
  <c r="E27" i="17"/>
  <c r="E25" i="17" l="1"/>
  <c r="E22" i="17"/>
  <c r="B50" i="17" s="1"/>
  <c r="F20" i="17"/>
  <c r="E23" i="17" s="1"/>
  <c r="B51" i="17" l="1"/>
</calcChain>
</file>

<file path=xl/sharedStrings.xml><?xml version="1.0" encoding="utf-8"?>
<sst xmlns="http://schemas.openxmlformats.org/spreadsheetml/2006/main" count="274" uniqueCount="102">
  <si>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</si>
  <si>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</si>
  <si>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</si>
  <si>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</si>
  <si>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</si>
  <si>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</si>
  <si>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</si>
  <si>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</si>
  <si>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</si>
  <si>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</si>
  <si>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</si>
  <si>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</si>
  <si>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</si>
  <si>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</si>
  <si>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</si>
  <si>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</si>
  <si>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</si>
  <si>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</si>
  <si>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</si>
  <si>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</si>
  <si>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</si>
  <si>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</si>
  <si>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</si>
  <si>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</si>
  <si>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</si>
  <si>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</si>
  <si>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94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</si>
  <si>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№51  от   01.06.2015 г.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</si>
  <si>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49 от 30.05.2015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</si>
  <si>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№94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</si>
  <si>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Наталич Натальи Николаевны</t>
    </r>
  </si>
  <si>
    <t>Стоимость материалов</t>
  </si>
  <si>
    <t>1 квартал</t>
  </si>
  <si>
    <t>руб.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</si>
  <si>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</si>
  <si>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Наталич Н.Н.</t>
    </r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</si>
  <si>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</si>
  <si>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</si>
  <si>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</si>
  <si>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в т.ч. Оплачено</t>
  </si>
  <si>
    <t>Не жилые помещения - 81,7 м2</t>
  </si>
  <si>
    <t>Общая площадь квартир - 474 м2</t>
  </si>
  <si>
    <t>Расходы по содержанию и тек. Ремонту</t>
  </si>
  <si>
    <t>Оплачено не жилые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</si>
  <si>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</si>
  <si>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</si>
  <si>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</si>
  <si>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</si>
  <si>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ч/час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</si>
  <si>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</si>
  <si>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1 квартал 2021 года</t>
  </si>
  <si>
    <t>"31" 03  2021 г.</t>
  </si>
  <si>
    <t>замена кодового замка</t>
  </si>
  <si>
    <t>ремонт двери со сваркой</t>
  </si>
  <si>
    <t>февраль</t>
  </si>
  <si>
    <t xml:space="preserve">           2. Всего за период с "01" 01 2021 г. по "31" 03 2021 г. выполнено работ (оказано услуг) на общую сумму тридцать две тысячи двести семьдесят девять рублей 17 копеек</t>
  </si>
  <si>
    <t>Предъявлено населению 28235,58</t>
  </si>
  <si>
    <t>2 квартал</t>
  </si>
  <si>
    <t>Обработка подъездов хлорсодержащими растворами опрыскивание 1 раз в неделю (май, июнь -1 раз в 2 недели)</t>
  </si>
  <si>
    <t>опиловка веток</t>
  </si>
  <si>
    <t>май</t>
  </si>
  <si>
    <t xml:space="preserve">           2. Всего за период с "01" 04 2021 г. по "30" 06 2021 г. выполнено работ (оказано услуг) на общую сумму двадцать восемь тысяч шестьсот девяносто семь рублей 82 копейки</t>
  </si>
  <si>
    <t>Предъявлено населению 37918,98</t>
  </si>
  <si>
    <t>за 2 квартал 2021 года</t>
  </si>
  <si>
    <t>"30" 06  2021 г.</t>
  </si>
  <si>
    <t>за 3 квартал 2021 года</t>
  </si>
  <si>
    <t>"30" 09  2021 г.</t>
  </si>
  <si>
    <t xml:space="preserve">Обработка подъездов хлорсодержащими растворами опрыскивание 1 раз в неделю </t>
  </si>
  <si>
    <t>3 квартал</t>
  </si>
  <si>
    <t>Предъявлено населению 33058,65</t>
  </si>
  <si>
    <t xml:space="preserve">           2. Всего за период с "01" 07 2021 г. по "30" 09 2021 г. выполнено работ (оказано услуг) на общую сумму тридцать тысяч семьсот двенадцать рублей 98 копеек</t>
  </si>
  <si>
    <t>за 4 квартал 2021 года</t>
  </si>
  <si>
    <t>"31" 12  2021 г.</t>
  </si>
  <si>
    <t>4 квартал</t>
  </si>
  <si>
    <t xml:space="preserve">           2. Всего за период с "01" 10 2021 г. по "31" 12 2021 г. выполнено работ (оказано услуг) на общую сумму тридцать тысяч семьсот двенадцать рублей 98 копеек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</si>
  <si>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</si>
  <si>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</si>
  <si>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</si>
  <si>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</si>
  <si>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</si>
  <si>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</si>
  <si>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</si>
  <si>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</si>
  <si>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</si>
  <si>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Итого расходов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</si>
  <si>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</si>
  <si>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</si>
  <si>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</si>
  <si>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</si>
  <si>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</si>
  <si>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_____________________________________________</t>
  </si>
  <si>
    <t>по ж.д. ул.Пролетарская,94</t>
  </si>
  <si>
    <t>Начислено всего 132234,6</t>
  </si>
  <si>
    <t>Непредвиденные работы 10,5 ч/ч</t>
  </si>
  <si>
    <t>Оплачено по нежилым</t>
  </si>
  <si>
    <t>Остаток средств на 01.01.2022</t>
  </si>
  <si>
    <t>Оплачено не жилые АО Молоко</t>
  </si>
  <si>
    <t>Оплачено не жилые Плодовка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</si>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</sst>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5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3" fillId="0" borderId="0" xfId="0" applyFont="1" applyAlignment="1">
      <alignment wrapText="1"/>
    </xf>
    <xf numFmtId="164" fontId="8" fillId="0" borderId="0" xfId="0" applyNumberFormat="1" applyFont="1"/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2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64" fontId="3" fillId="0" borderId="0" xfId="1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3" fontId="7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3" fillId="0" borderId="0" xfId="1" applyFont="1" applyAlignment="1">
      <alignment horizontal="left"/>
    </xf>
    <xf numFmtId="43" fontId="3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31" zoomScaleNormal="100" zoomScaleSheetLayoutView="100" workbookViewId="0">
      <selection activeCell="A50" sqref="A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11</v>
      </c>
      <c r="B1" s="62"/>
      <c r="C1" s="62"/>
      <c r="D1" s="62"/>
      <c r="E1" s="62"/>
    </row>
    <row r="2" spans="1:5" ht="35.25" customHeight="1" x14ac:dyDescent="0.25">
      <c r="A2" s="63" t="s">
        <v>12</v>
      </c>
      <c r="B2" s="64"/>
      <c r="C2" s="64"/>
      <c r="D2" s="64"/>
      <c r="E2" s="64"/>
    </row>
    <row r="3" spans="1:5" x14ac:dyDescent="0.25">
      <c r="A3" s="65" t="s">
        <v>50</v>
      </c>
      <c r="B3" s="65"/>
      <c r="C3" s="65"/>
      <c r="D3" s="65"/>
      <c r="E3" s="65"/>
    </row>
    <row r="4" spans="1:5" s="1" customFormat="1" ht="15.75" x14ac:dyDescent="0.25">
      <c r="A4" s="26" t="s">
        <v>13</v>
      </c>
      <c r="B4" s="4"/>
      <c r="C4" s="4"/>
      <c r="D4" s="68" t="s">
        <v>51</v>
      </c>
      <c r="E4" s="68"/>
    </row>
    <row r="5" spans="1:5" x14ac:dyDescent="0.25">
      <c r="A5" s="25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7" t="s">
        <v>26</v>
      </c>
      <c r="B7" s="67"/>
      <c r="C7" s="67"/>
      <c r="D7" s="67"/>
      <c r="E7" s="67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6" t="s">
        <v>30</v>
      </c>
      <c r="B9" s="66"/>
      <c r="C9" s="66"/>
      <c r="D9" s="66"/>
      <c r="E9" s="66"/>
    </row>
    <row r="10" spans="1:5" ht="30" customHeight="1" x14ac:dyDescent="0.25">
      <c r="A10" s="71" t="s">
        <v>14</v>
      </c>
      <c r="B10" s="72"/>
      <c r="C10" s="72"/>
      <c r="D10" s="72"/>
      <c r="E10" s="72"/>
    </row>
    <row r="11" spans="1:5" x14ac:dyDescent="0.25">
      <c r="A11" s="66" t="s">
        <v>28</v>
      </c>
      <c r="B11" s="66"/>
      <c r="C11" s="66"/>
      <c r="D11" s="66"/>
      <c r="E11" s="66"/>
    </row>
    <row r="12" spans="1:5" ht="20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6" t="s">
        <v>23</v>
      </c>
      <c r="B13" s="66"/>
      <c r="C13" s="66"/>
      <c r="D13" s="66"/>
      <c r="E13" s="66"/>
    </row>
    <row r="14" spans="1:5" ht="17.25" customHeight="1" x14ac:dyDescent="0.25">
      <c r="A14" s="70" t="s">
        <v>2</v>
      </c>
      <c r="B14" s="73"/>
      <c r="C14" s="73"/>
      <c r="D14" s="73"/>
      <c r="E14" s="73"/>
    </row>
    <row r="15" spans="1:5" x14ac:dyDescent="0.25">
      <c r="A15" s="66" t="s">
        <v>22</v>
      </c>
      <c r="B15" s="66"/>
      <c r="C15" s="66"/>
      <c r="D15" s="66"/>
      <c r="E15" s="66"/>
    </row>
    <row r="16" spans="1:5" x14ac:dyDescent="0.25">
      <c r="A16" s="70" t="s">
        <v>16</v>
      </c>
      <c r="B16" s="73"/>
      <c r="C16" s="73"/>
      <c r="D16" s="73"/>
      <c r="E16" s="73"/>
    </row>
    <row r="17" spans="1:7" ht="30.75" customHeight="1" x14ac:dyDescent="0.25">
      <c r="A17" s="66" t="s">
        <v>17</v>
      </c>
      <c r="B17" s="66"/>
      <c r="C17" s="66"/>
      <c r="D17" s="66"/>
      <c r="E17" s="66"/>
    </row>
    <row r="18" spans="1:7" ht="62.25" customHeight="1" x14ac:dyDescent="0.25">
      <c r="A18" s="66" t="s">
        <v>27</v>
      </c>
      <c r="B18" s="66"/>
      <c r="C18" s="66"/>
      <c r="D18" s="66"/>
      <c r="E18" s="66"/>
    </row>
    <row r="19" spans="1:7" ht="30" customHeight="1" x14ac:dyDescent="0.25">
      <c r="A19" s="69" t="s">
        <v>29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47</v>
      </c>
      <c r="B22" s="9" t="s">
        <v>46</v>
      </c>
      <c r="C22" s="3" t="s">
        <v>4</v>
      </c>
      <c r="D22" s="3">
        <v>12.64</v>
      </c>
      <c r="E22" s="8">
        <f>D22*F20*G20</f>
        <v>21072.144</v>
      </c>
    </row>
    <row r="23" spans="1:7" x14ac:dyDescent="0.25">
      <c r="A23" s="7" t="s">
        <v>44</v>
      </c>
      <c r="B23" s="9" t="s">
        <v>24</v>
      </c>
      <c r="C23" s="3" t="s">
        <v>4</v>
      </c>
      <c r="D23" s="3">
        <v>3.43</v>
      </c>
      <c r="E23" s="8">
        <f>D23*F20*G20</f>
        <v>5718.1530000000002</v>
      </c>
    </row>
    <row r="24" spans="1:7" x14ac:dyDescent="0.25">
      <c r="A24" s="7" t="s">
        <v>31</v>
      </c>
      <c r="B24" s="9" t="s">
        <v>32</v>
      </c>
      <c r="C24" s="3" t="s">
        <v>33</v>
      </c>
      <c r="D24" s="3"/>
      <c r="E24" s="8">
        <v>1254.04</v>
      </c>
    </row>
    <row r="25" spans="1:7" ht="75" x14ac:dyDescent="0.25">
      <c r="A25" s="7" t="s">
        <v>49</v>
      </c>
      <c r="B25" s="9" t="s">
        <v>32</v>
      </c>
      <c r="C25" s="3" t="s">
        <v>4</v>
      </c>
      <c r="D25" s="3"/>
      <c r="E25" s="8">
        <f>790.76*3</f>
        <v>2372.2799999999997</v>
      </c>
    </row>
    <row r="26" spans="1:7" x14ac:dyDescent="0.25">
      <c r="A26" s="22" t="s">
        <v>52</v>
      </c>
      <c r="B26" s="21" t="s">
        <v>54</v>
      </c>
      <c r="C26" s="3" t="s">
        <v>48</v>
      </c>
      <c r="D26" s="3">
        <v>1</v>
      </c>
      <c r="E26" s="8">
        <f>D26*206.95</f>
        <v>206.95</v>
      </c>
    </row>
    <row r="27" spans="1:7" x14ac:dyDescent="0.25">
      <c r="A27" s="27" t="s">
        <v>53</v>
      </c>
      <c r="B27" s="21" t="s">
        <v>54</v>
      </c>
      <c r="C27" s="3" t="s">
        <v>48</v>
      </c>
      <c r="D27" s="3">
        <v>8</v>
      </c>
      <c r="E27" s="8">
        <f>D27*206.95</f>
        <v>1655.6</v>
      </c>
    </row>
    <row r="28" spans="1:7" s="14" customFormat="1" ht="14.25" x14ac:dyDescent="0.2">
      <c r="A28" s="10" t="s">
        <v>25</v>
      </c>
      <c r="B28" s="11"/>
      <c r="C28" s="12"/>
      <c r="D28" s="12"/>
      <c r="E28" s="13">
        <f>SUM(E22:E27)</f>
        <v>32279.166999999998</v>
      </c>
    </row>
    <row r="30" spans="1:7" ht="27" customHeight="1" x14ac:dyDescent="0.25">
      <c r="A30" s="75" t="s">
        <v>55</v>
      </c>
      <c r="B30" s="75"/>
      <c r="C30" s="75"/>
      <c r="D30" s="75"/>
      <c r="E30" s="75"/>
    </row>
    <row r="31" spans="1:7" ht="31.5" customHeight="1" x14ac:dyDescent="0.25">
      <c r="A31" s="66" t="s">
        <v>21</v>
      </c>
      <c r="B31" s="66"/>
      <c r="C31" s="66"/>
      <c r="D31" s="66"/>
      <c r="E31" s="66"/>
    </row>
    <row r="32" spans="1:7" ht="14.25" customHeight="1" x14ac:dyDescent="0.25">
      <c r="A32" s="66" t="s">
        <v>20</v>
      </c>
      <c r="B32" s="66"/>
      <c r="C32" s="66"/>
      <c r="D32" s="66"/>
      <c r="E32" s="66"/>
    </row>
    <row r="33" spans="1:5" ht="30" customHeight="1" x14ac:dyDescent="0.25">
      <c r="A33" s="66" t="s">
        <v>36</v>
      </c>
      <c r="B33" s="66"/>
      <c r="C33" s="66"/>
      <c r="D33" s="66"/>
      <c r="E33" s="66"/>
    </row>
    <row r="34" spans="1:5" x14ac:dyDescent="0.25">
      <c r="A34" s="66" t="s">
        <v>18</v>
      </c>
      <c r="B34" s="66"/>
      <c r="C34" s="66"/>
      <c r="D34" s="66"/>
      <c r="E34" s="66"/>
    </row>
    <row r="35" spans="1:5" x14ac:dyDescent="0.25">
      <c r="A35" s="76" t="s">
        <v>5</v>
      </c>
      <c r="B35" s="76"/>
      <c r="C35" s="76"/>
      <c r="D35" s="76"/>
      <c r="E35" s="76"/>
    </row>
    <row r="36" spans="1:5" x14ac:dyDescent="0.25">
      <c r="A36" s="66" t="s">
        <v>18</v>
      </c>
      <c r="B36" s="66"/>
      <c r="C36" s="66"/>
      <c r="D36" s="66"/>
      <c r="E36" s="66"/>
    </row>
    <row r="37" spans="1:5" x14ac:dyDescent="0.25">
      <c r="A37" s="77" t="s">
        <v>34</v>
      </c>
      <c r="B37" s="77"/>
      <c r="C37" s="77"/>
      <c r="D37" s="77"/>
      <c r="E37" s="5"/>
    </row>
    <row r="38" spans="1:5" x14ac:dyDescent="0.25">
      <c r="B38" s="74" t="s">
        <v>19</v>
      </c>
      <c r="C38" s="74"/>
      <c r="D38" s="74"/>
      <c r="E38" s="6" t="s">
        <v>6</v>
      </c>
    </row>
    <row r="39" spans="1:5" x14ac:dyDescent="0.25">
      <c r="A39" s="24"/>
      <c r="B39" s="24"/>
      <c r="C39" s="24"/>
      <c r="D39" s="24"/>
      <c r="E39" s="24"/>
    </row>
    <row r="40" spans="1:5" x14ac:dyDescent="0.25">
      <c r="A40" s="77" t="s">
        <v>35</v>
      </c>
      <c r="B40" s="77"/>
      <c r="C40" s="77"/>
      <c r="D40" s="77"/>
      <c r="E40" s="5"/>
    </row>
    <row r="41" spans="1:5" x14ac:dyDescent="0.25">
      <c r="B41" s="74" t="s">
        <v>19</v>
      </c>
      <c r="C41" s="74"/>
      <c r="D41" s="74"/>
      <c r="E41" s="6" t="s">
        <v>6</v>
      </c>
    </row>
    <row r="43" spans="1:5" x14ac:dyDescent="0.25">
      <c r="A43" s="2" t="s">
        <v>41</v>
      </c>
    </row>
    <row r="44" spans="1:5" x14ac:dyDescent="0.25">
      <c r="A44" s="2" t="s">
        <v>40</v>
      </c>
    </row>
    <row r="45" spans="1:5" x14ac:dyDescent="0.25">
      <c r="A45" s="14" t="s">
        <v>37</v>
      </c>
    </row>
    <row r="46" spans="1:5" x14ac:dyDescent="0.25">
      <c r="A46" s="2" t="s">
        <v>45</v>
      </c>
      <c r="B46" s="15">
        <v>23697.91</v>
      </c>
    </row>
    <row r="47" spans="1:5" ht="31.5" x14ac:dyDescent="0.25">
      <c r="A47" s="18" t="s">
        <v>56</v>
      </c>
      <c r="B47" s="16"/>
    </row>
    <row r="48" spans="1:5" x14ac:dyDescent="0.25">
      <c r="A48" s="2" t="s">
        <v>39</v>
      </c>
      <c r="B48" s="16">
        <v>28784.28</v>
      </c>
    </row>
    <row r="49" spans="1:2" x14ac:dyDescent="0.25">
      <c r="A49" s="2" t="s">
        <v>97</v>
      </c>
      <c r="B49" s="16">
        <v>3240.22</v>
      </c>
    </row>
    <row r="50" spans="1:2" ht="30" x14ac:dyDescent="0.25">
      <c r="A50" s="23" t="s">
        <v>42</v>
      </c>
      <c r="B50" s="16">
        <f>E28</f>
        <v>32279.166999999998</v>
      </c>
    </row>
    <row r="51" spans="1:2" x14ac:dyDescent="0.25">
      <c r="A51" s="17" t="s">
        <v>38</v>
      </c>
      <c r="B51" s="19">
        <f>B46+B48+B49-B50</f>
        <v>23443.243000000006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D37"/>
    <mergeCell ref="B38:D38"/>
    <mergeCell ref="A40:D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:E1"/>
    <mergeCell ref="A2:E2"/>
    <mergeCell ref="A3:E3"/>
    <mergeCell ref="A6:E6"/>
    <mergeCell ref="A7:E7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4" zoomScaleNormal="100" zoomScaleSheetLayoutView="100" workbookViewId="0">
      <selection activeCell="A48" sqref="A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11</v>
      </c>
      <c r="B1" s="62"/>
      <c r="C1" s="62"/>
      <c r="D1" s="62"/>
      <c r="E1" s="62"/>
    </row>
    <row r="2" spans="1:5" ht="35.25" customHeight="1" x14ac:dyDescent="0.25">
      <c r="A2" s="63" t="s">
        <v>12</v>
      </c>
      <c r="B2" s="64"/>
      <c r="C2" s="64"/>
      <c r="D2" s="64"/>
      <c r="E2" s="64"/>
    </row>
    <row r="3" spans="1:5" x14ac:dyDescent="0.25">
      <c r="A3" s="65" t="s">
        <v>63</v>
      </c>
      <c r="B3" s="65"/>
      <c r="C3" s="65"/>
      <c r="D3" s="65"/>
      <c r="E3" s="65"/>
    </row>
    <row r="4" spans="1:5" s="1" customFormat="1" ht="30" x14ac:dyDescent="0.25">
      <c r="A4" s="26" t="s">
        <v>13</v>
      </c>
      <c r="B4" s="4"/>
      <c r="C4" s="4"/>
      <c r="D4" s="4"/>
      <c r="E4" s="31" t="s">
        <v>64</v>
      </c>
    </row>
    <row r="5" spans="1:5" x14ac:dyDescent="0.25">
      <c r="A5" s="30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7" t="s">
        <v>26</v>
      </c>
      <c r="B7" s="67"/>
      <c r="C7" s="67"/>
      <c r="D7" s="67"/>
      <c r="E7" s="67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6" t="s">
        <v>30</v>
      </c>
      <c r="B9" s="66"/>
      <c r="C9" s="66"/>
      <c r="D9" s="66"/>
      <c r="E9" s="66"/>
    </row>
    <row r="10" spans="1:5" ht="30" customHeight="1" x14ac:dyDescent="0.25">
      <c r="A10" s="71" t="s">
        <v>14</v>
      </c>
      <c r="B10" s="72"/>
      <c r="C10" s="72"/>
      <c r="D10" s="72"/>
      <c r="E10" s="72"/>
    </row>
    <row r="11" spans="1:5" x14ac:dyDescent="0.25">
      <c r="A11" s="66" t="s">
        <v>28</v>
      </c>
      <c r="B11" s="66"/>
      <c r="C11" s="66"/>
      <c r="D11" s="66"/>
      <c r="E11" s="66"/>
    </row>
    <row r="12" spans="1:5" ht="20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6" t="s">
        <v>23</v>
      </c>
      <c r="B13" s="66"/>
      <c r="C13" s="66"/>
      <c r="D13" s="66"/>
      <c r="E13" s="66"/>
    </row>
    <row r="14" spans="1:5" ht="17.25" customHeight="1" x14ac:dyDescent="0.25">
      <c r="A14" s="70" t="s">
        <v>2</v>
      </c>
      <c r="B14" s="73"/>
      <c r="C14" s="73"/>
      <c r="D14" s="73"/>
      <c r="E14" s="73"/>
    </row>
    <row r="15" spans="1:5" x14ac:dyDescent="0.25">
      <c r="A15" s="66" t="s">
        <v>22</v>
      </c>
      <c r="B15" s="66"/>
      <c r="C15" s="66"/>
      <c r="D15" s="66"/>
      <c r="E15" s="66"/>
    </row>
    <row r="16" spans="1:5" x14ac:dyDescent="0.25">
      <c r="A16" s="70" t="s">
        <v>16</v>
      </c>
      <c r="B16" s="73"/>
      <c r="C16" s="73"/>
      <c r="D16" s="73"/>
      <c r="E16" s="73"/>
    </row>
    <row r="17" spans="1:7" ht="30.75" customHeight="1" x14ac:dyDescent="0.25">
      <c r="A17" s="66" t="s">
        <v>17</v>
      </c>
      <c r="B17" s="66"/>
      <c r="C17" s="66"/>
      <c r="D17" s="66"/>
      <c r="E17" s="66"/>
    </row>
    <row r="18" spans="1:7" ht="62.25" customHeight="1" x14ac:dyDescent="0.25">
      <c r="A18" s="66" t="s">
        <v>27</v>
      </c>
      <c r="B18" s="66"/>
      <c r="C18" s="66"/>
      <c r="D18" s="66"/>
      <c r="E18" s="66"/>
    </row>
    <row r="19" spans="1:7" ht="30" customHeight="1" x14ac:dyDescent="0.25">
      <c r="A19" s="69" t="s">
        <v>29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47</v>
      </c>
      <c r="B22" s="9" t="s">
        <v>46</v>
      </c>
      <c r="C22" s="3" t="s">
        <v>4</v>
      </c>
      <c r="D22" s="3">
        <v>12.64</v>
      </c>
      <c r="E22" s="8">
        <f>D22*F20*G20</f>
        <v>21072.144</v>
      </c>
    </row>
    <row r="23" spans="1:7" x14ac:dyDescent="0.25">
      <c r="A23" s="7" t="s">
        <v>44</v>
      </c>
      <c r="B23" s="9" t="s">
        <v>24</v>
      </c>
      <c r="C23" s="3" t="s">
        <v>4</v>
      </c>
      <c r="D23" s="3">
        <v>3.43</v>
      </c>
      <c r="E23" s="8">
        <f>D23*F20*G20</f>
        <v>5718.1530000000002</v>
      </c>
    </row>
    <row r="24" spans="1:7" x14ac:dyDescent="0.25">
      <c r="A24" s="7" t="s">
        <v>31</v>
      </c>
      <c r="B24" s="9" t="s">
        <v>57</v>
      </c>
      <c r="C24" s="3" t="s">
        <v>33</v>
      </c>
      <c r="D24" s="3"/>
      <c r="E24" s="8">
        <v>15.58</v>
      </c>
    </row>
    <row r="25" spans="1:7" ht="60" x14ac:dyDescent="0.25">
      <c r="A25" s="7" t="s">
        <v>58</v>
      </c>
      <c r="B25" s="9" t="s">
        <v>57</v>
      </c>
      <c r="C25" s="3" t="s">
        <v>4</v>
      </c>
      <c r="D25" s="3"/>
      <c r="E25" s="8">
        <f>790.76*2</f>
        <v>1581.52</v>
      </c>
    </row>
    <row r="26" spans="1:7" x14ac:dyDescent="0.25">
      <c r="A26" s="22" t="s">
        <v>59</v>
      </c>
      <c r="B26" s="21" t="s">
        <v>60</v>
      </c>
      <c r="C26" s="3" t="s">
        <v>48</v>
      </c>
      <c r="D26" s="3">
        <v>1.5</v>
      </c>
      <c r="E26" s="8">
        <f>D26*206.95</f>
        <v>310.42499999999995</v>
      </c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28697.822</v>
      </c>
    </row>
    <row r="29" spans="1:7" ht="27" customHeight="1" x14ac:dyDescent="0.25">
      <c r="A29" s="78" t="s">
        <v>61</v>
      </c>
      <c r="B29" s="78"/>
      <c r="C29" s="78"/>
      <c r="D29" s="78"/>
      <c r="E29" s="78"/>
    </row>
    <row r="30" spans="1:7" ht="31.5" customHeight="1" x14ac:dyDescent="0.25">
      <c r="A30" s="66" t="s">
        <v>21</v>
      </c>
      <c r="B30" s="66"/>
      <c r="C30" s="66"/>
      <c r="D30" s="66"/>
      <c r="E30" s="66"/>
    </row>
    <row r="31" spans="1:7" ht="14.25" customHeight="1" x14ac:dyDescent="0.25">
      <c r="A31" s="66" t="s">
        <v>20</v>
      </c>
      <c r="B31" s="66"/>
      <c r="C31" s="66"/>
      <c r="D31" s="66"/>
      <c r="E31" s="66"/>
    </row>
    <row r="32" spans="1:7" ht="30" customHeight="1" x14ac:dyDescent="0.25">
      <c r="A32" s="66" t="s">
        <v>36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76" t="s">
        <v>5</v>
      </c>
      <c r="B34" s="76"/>
      <c r="C34" s="76"/>
      <c r="D34" s="76"/>
      <c r="E34" s="76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77" t="s">
        <v>34</v>
      </c>
      <c r="B36" s="77"/>
      <c r="C36" s="77"/>
      <c r="D36" s="77"/>
      <c r="E36" s="5"/>
    </row>
    <row r="37" spans="1:5" x14ac:dyDescent="0.25">
      <c r="B37" s="74" t="s">
        <v>19</v>
      </c>
      <c r="C37" s="74"/>
      <c r="D37" s="74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77" t="s">
        <v>35</v>
      </c>
      <c r="B39" s="77"/>
      <c r="C39" s="77"/>
      <c r="D39" s="77"/>
      <c r="E39" s="5"/>
    </row>
    <row r="40" spans="1:5" x14ac:dyDescent="0.25">
      <c r="B40" s="74" t="s">
        <v>19</v>
      </c>
      <c r="C40" s="74"/>
      <c r="D40" s="74"/>
      <c r="E40" s="6" t="s">
        <v>6</v>
      </c>
    </row>
    <row r="42" spans="1:5" x14ac:dyDescent="0.25">
      <c r="A42" s="2" t="s">
        <v>41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45</v>
      </c>
      <c r="B45" s="15">
        <f>'1кв'!B51</f>
        <v>23443.243000000006</v>
      </c>
    </row>
    <row r="46" spans="1:5" ht="31.5" x14ac:dyDescent="0.25">
      <c r="A46" s="18" t="s">
        <v>62</v>
      </c>
      <c r="B46" s="16"/>
    </row>
    <row r="47" spans="1:5" x14ac:dyDescent="0.25">
      <c r="A47" s="2" t="s">
        <v>39</v>
      </c>
      <c r="B47" s="16">
        <v>34045.75</v>
      </c>
    </row>
    <row r="48" spans="1:5" x14ac:dyDescent="0.25">
      <c r="A48" s="2" t="s">
        <v>43</v>
      </c>
      <c r="B48" s="16">
        <v>0</v>
      </c>
    </row>
    <row r="49" spans="1:2" ht="30" x14ac:dyDescent="0.25">
      <c r="A49" s="28" t="s">
        <v>42</v>
      </c>
      <c r="B49" s="16">
        <f>E27</f>
        <v>28697.822</v>
      </c>
    </row>
    <row r="50" spans="1:2" x14ac:dyDescent="0.25">
      <c r="A50" s="17" t="s">
        <v>38</v>
      </c>
      <c r="B50" s="19">
        <f>B45+B47+B48-B49</f>
        <v>28791.171000000002</v>
      </c>
    </row>
  </sheetData>
  <mergeCells count="29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34" zoomScaleNormal="100" zoomScaleSheetLayoutView="100" workbookViewId="0">
      <selection activeCell="B48" sqref="B4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11</v>
      </c>
      <c r="B1" s="62"/>
      <c r="C1" s="62"/>
      <c r="D1" s="62"/>
      <c r="E1" s="62"/>
    </row>
    <row r="2" spans="1:5" ht="35.25" customHeight="1" x14ac:dyDescent="0.25">
      <c r="A2" s="63" t="s">
        <v>12</v>
      </c>
      <c r="B2" s="64"/>
      <c r="C2" s="64"/>
      <c r="D2" s="64"/>
      <c r="E2" s="64"/>
    </row>
    <row r="3" spans="1:5" x14ac:dyDescent="0.25">
      <c r="A3" s="65" t="s">
        <v>65</v>
      </c>
      <c r="B3" s="65"/>
      <c r="C3" s="65"/>
      <c r="D3" s="65"/>
      <c r="E3" s="65"/>
    </row>
    <row r="4" spans="1:5" s="1" customFormat="1" ht="30" x14ac:dyDescent="0.25">
      <c r="A4" s="26" t="s">
        <v>13</v>
      </c>
      <c r="B4" s="4"/>
      <c r="C4" s="4"/>
      <c r="D4" s="4"/>
      <c r="E4" s="35" t="s">
        <v>66</v>
      </c>
    </row>
    <row r="5" spans="1:5" x14ac:dyDescent="0.25">
      <c r="A5" s="34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7" t="s">
        <v>26</v>
      </c>
      <c r="B7" s="67"/>
      <c r="C7" s="67"/>
      <c r="D7" s="67"/>
      <c r="E7" s="67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6" t="s">
        <v>30</v>
      </c>
      <c r="B9" s="66"/>
      <c r="C9" s="66"/>
      <c r="D9" s="66"/>
      <c r="E9" s="66"/>
    </row>
    <row r="10" spans="1:5" ht="30" customHeight="1" x14ac:dyDescent="0.25">
      <c r="A10" s="71" t="s">
        <v>14</v>
      </c>
      <c r="B10" s="72"/>
      <c r="C10" s="72"/>
      <c r="D10" s="72"/>
      <c r="E10" s="72"/>
    </row>
    <row r="11" spans="1:5" x14ac:dyDescent="0.25">
      <c r="A11" s="66" t="s">
        <v>28</v>
      </c>
      <c r="B11" s="66"/>
      <c r="C11" s="66"/>
      <c r="D11" s="66"/>
      <c r="E11" s="66"/>
    </row>
    <row r="12" spans="1:5" ht="20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6" t="s">
        <v>23</v>
      </c>
      <c r="B13" s="66"/>
      <c r="C13" s="66"/>
      <c r="D13" s="66"/>
      <c r="E13" s="66"/>
    </row>
    <row r="14" spans="1:5" ht="17.25" customHeight="1" x14ac:dyDescent="0.25">
      <c r="A14" s="70" t="s">
        <v>2</v>
      </c>
      <c r="B14" s="73"/>
      <c r="C14" s="73"/>
      <c r="D14" s="73"/>
      <c r="E14" s="73"/>
    </row>
    <row r="15" spans="1:5" x14ac:dyDescent="0.25">
      <c r="A15" s="66" t="s">
        <v>22</v>
      </c>
      <c r="B15" s="66"/>
      <c r="C15" s="66"/>
      <c r="D15" s="66"/>
      <c r="E15" s="66"/>
    </row>
    <row r="16" spans="1:5" x14ac:dyDescent="0.25">
      <c r="A16" s="70" t="s">
        <v>16</v>
      </c>
      <c r="B16" s="73"/>
      <c r="C16" s="73"/>
      <c r="D16" s="73"/>
      <c r="E16" s="73"/>
    </row>
    <row r="17" spans="1:7" ht="30.75" customHeight="1" x14ac:dyDescent="0.25">
      <c r="A17" s="66" t="s">
        <v>17</v>
      </c>
      <c r="B17" s="66"/>
      <c r="C17" s="66"/>
      <c r="D17" s="66"/>
      <c r="E17" s="66"/>
    </row>
    <row r="18" spans="1:7" ht="62.25" customHeight="1" x14ac:dyDescent="0.25">
      <c r="A18" s="66" t="s">
        <v>27</v>
      </c>
      <c r="B18" s="66"/>
      <c r="C18" s="66"/>
      <c r="D18" s="66"/>
      <c r="E18" s="66"/>
    </row>
    <row r="19" spans="1:7" ht="30" customHeight="1" x14ac:dyDescent="0.25">
      <c r="A19" s="69" t="s">
        <v>29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47</v>
      </c>
      <c r="B22" s="9" t="s">
        <v>46</v>
      </c>
      <c r="C22" s="3" t="s">
        <v>4</v>
      </c>
      <c r="D22" s="3">
        <v>13.4</v>
      </c>
      <c r="E22" s="8">
        <f>D22*F20*G20</f>
        <v>22339.140000000003</v>
      </c>
    </row>
    <row r="23" spans="1:7" x14ac:dyDescent="0.25">
      <c r="A23" s="7" t="s">
        <v>44</v>
      </c>
      <c r="B23" s="9" t="s">
        <v>24</v>
      </c>
      <c r="C23" s="3" t="s">
        <v>4</v>
      </c>
      <c r="D23" s="3">
        <v>3.6</v>
      </c>
      <c r="E23" s="8">
        <f>D23*F20*G20</f>
        <v>6001.56</v>
      </c>
    </row>
    <row r="24" spans="1:7" x14ac:dyDescent="0.25">
      <c r="A24" s="7" t="s">
        <v>31</v>
      </c>
      <c r="B24" s="9" t="s">
        <v>68</v>
      </c>
      <c r="C24" s="3" t="s">
        <v>33</v>
      </c>
      <c r="D24" s="3"/>
      <c r="E24" s="8">
        <v>0</v>
      </c>
    </row>
    <row r="25" spans="1:7" ht="45" x14ac:dyDescent="0.25">
      <c r="A25" s="7" t="s">
        <v>67</v>
      </c>
      <c r="B25" s="9" t="s">
        <v>68</v>
      </c>
      <c r="C25" s="3" t="s">
        <v>4</v>
      </c>
      <c r="D25" s="3"/>
      <c r="E25" s="8">
        <f>790.76*3</f>
        <v>2372.2799999999997</v>
      </c>
    </row>
    <row r="26" spans="1:7" x14ac:dyDescent="0.25">
      <c r="A26" s="22"/>
      <c r="B26" s="21"/>
      <c r="C26" s="3"/>
      <c r="D26" s="3"/>
      <c r="E26" s="8"/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30712.980000000003</v>
      </c>
    </row>
    <row r="29" spans="1:7" ht="27" customHeight="1" x14ac:dyDescent="0.25">
      <c r="A29" s="78" t="s">
        <v>70</v>
      </c>
      <c r="B29" s="78"/>
      <c r="C29" s="78"/>
      <c r="D29" s="78"/>
      <c r="E29" s="78"/>
    </row>
    <row r="30" spans="1:7" ht="31.5" customHeight="1" x14ac:dyDescent="0.25">
      <c r="A30" s="66" t="s">
        <v>21</v>
      </c>
      <c r="B30" s="66"/>
      <c r="C30" s="66"/>
      <c r="D30" s="66"/>
      <c r="E30" s="66"/>
    </row>
    <row r="31" spans="1:7" ht="14.25" customHeight="1" x14ac:dyDescent="0.25">
      <c r="A31" s="66" t="s">
        <v>20</v>
      </c>
      <c r="B31" s="66"/>
      <c r="C31" s="66"/>
      <c r="D31" s="66"/>
      <c r="E31" s="66"/>
    </row>
    <row r="32" spans="1:7" ht="30" customHeight="1" x14ac:dyDescent="0.25">
      <c r="A32" s="66" t="s">
        <v>36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76" t="s">
        <v>5</v>
      </c>
      <c r="B34" s="76"/>
      <c r="C34" s="76"/>
      <c r="D34" s="76"/>
      <c r="E34" s="76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77" t="s">
        <v>34</v>
      </c>
      <c r="B36" s="77"/>
      <c r="C36" s="77"/>
      <c r="D36" s="77"/>
      <c r="E36" s="5"/>
    </row>
    <row r="37" spans="1:5" x14ac:dyDescent="0.25">
      <c r="B37" s="74" t="s">
        <v>19</v>
      </c>
      <c r="C37" s="74"/>
      <c r="D37" s="74"/>
      <c r="E37" s="6" t="s">
        <v>6</v>
      </c>
    </row>
    <row r="38" spans="1:5" x14ac:dyDescent="0.25">
      <c r="A38" s="33"/>
      <c r="B38" s="33"/>
      <c r="C38" s="33"/>
      <c r="D38" s="33"/>
      <c r="E38" s="33"/>
    </row>
    <row r="39" spans="1:5" x14ac:dyDescent="0.25">
      <c r="A39" s="77" t="s">
        <v>35</v>
      </c>
      <c r="B39" s="77"/>
      <c r="C39" s="77"/>
      <c r="D39" s="77"/>
      <c r="E39" s="5"/>
    </row>
    <row r="40" spans="1:5" x14ac:dyDescent="0.25">
      <c r="B40" s="74" t="s">
        <v>19</v>
      </c>
      <c r="C40" s="74"/>
      <c r="D40" s="74"/>
      <c r="E40" s="6" t="s">
        <v>6</v>
      </c>
    </row>
    <row r="42" spans="1:5" x14ac:dyDescent="0.25">
      <c r="A42" s="2" t="s">
        <v>41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45</v>
      </c>
      <c r="B45" s="15">
        <f>'2кв'!B50</f>
        <v>28791.171000000002</v>
      </c>
    </row>
    <row r="46" spans="1:5" ht="31.5" x14ac:dyDescent="0.25">
      <c r="A46" s="18" t="s">
        <v>69</v>
      </c>
      <c r="B46" s="16"/>
    </row>
    <row r="47" spans="1:5" x14ac:dyDescent="0.25">
      <c r="A47" s="2" t="s">
        <v>39</v>
      </c>
      <c r="B47" s="16">
        <v>32878.19</v>
      </c>
    </row>
    <row r="48" spans="1:5" x14ac:dyDescent="0.25">
      <c r="A48" s="2" t="s">
        <v>43</v>
      </c>
      <c r="B48" s="16"/>
    </row>
    <row r="49" spans="1:2" ht="30" x14ac:dyDescent="0.25">
      <c r="A49" s="32" t="s">
        <v>42</v>
      </c>
      <c r="B49" s="16">
        <f>E27</f>
        <v>30712.980000000003</v>
      </c>
    </row>
    <row r="50" spans="1:2" x14ac:dyDescent="0.25">
      <c r="A50" s="17" t="s">
        <v>38</v>
      </c>
      <c r="B50" s="19">
        <f>B45+B47-B49</f>
        <v>30956.381000000001</v>
      </c>
    </row>
  </sheetData>
  <mergeCells count="29">
    <mergeCell ref="A35:E35"/>
    <mergeCell ref="A36:D36"/>
    <mergeCell ref="B37:D37"/>
    <mergeCell ref="A39:D39"/>
    <mergeCell ref="B40:D40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2" zoomScaleNormal="100" zoomScaleSheetLayoutView="100" workbookViewId="0">
      <selection activeCell="B51" sqref="B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2" t="s">
        <v>11</v>
      </c>
      <c r="B1" s="62"/>
      <c r="C1" s="62"/>
      <c r="D1" s="62"/>
      <c r="E1" s="62"/>
    </row>
    <row r="2" spans="1:5" ht="35.25" customHeight="1" x14ac:dyDescent="0.25">
      <c r="A2" s="63" t="s">
        <v>12</v>
      </c>
      <c r="B2" s="64"/>
      <c r="C2" s="64"/>
      <c r="D2" s="64"/>
      <c r="E2" s="64"/>
    </row>
    <row r="3" spans="1:5" x14ac:dyDescent="0.25">
      <c r="A3" s="65" t="s">
        <v>71</v>
      </c>
      <c r="B3" s="65"/>
      <c r="C3" s="65"/>
      <c r="D3" s="65"/>
      <c r="E3" s="65"/>
    </row>
    <row r="4" spans="1:5" s="1" customFormat="1" ht="30" x14ac:dyDescent="0.25">
      <c r="A4" s="26" t="s">
        <v>13</v>
      </c>
      <c r="B4" s="4"/>
      <c r="C4" s="4"/>
      <c r="D4" s="4"/>
      <c r="E4" s="36" t="s">
        <v>72</v>
      </c>
    </row>
    <row r="5" spans="1:5" x14ac:dyDescent="0.25">
      <c r="A5" s="39"/>
      <c r="B5" s="4"/>
      <c r="C5" s="4"/>
      <c r="D5" s="4"/>
      <c r="E5" s="4"/>
    </row>
    <row r="6" spans="1:5" x14ac:dyDescent="0.25">
      <c r="A6" s="66" t="s">
        <v>0</v>
      </c>
      <c r="B6" s="66"/>
      <c r="C6" s="66"/>
      <c r="D6" s="66"/>
      <c r="E6" s="66"/>
    </row>
    <row r="7" spans="1:5" x14ac:dyDescent="0.25">
      <c r="A7" s="67" t="s">
        <v>26</v>
      </c>
      <c r="B7" s="67"/>
      <c r="C7" s="67"/>
      <c r="D7" s="67"/>
      <c r="E7" s="67"/>
    </row>
    <row r="8" spans="1:5" x14ac:dyDescent="0.25">
      <c r="A8" s="70" t="s">
        <v>1</v>
      </c>
      <c r="B8" s="70"/>
      <c r="C8" s="70"/>
      <c r="D8" s="70"/>
      <c r="E8" s="70"/>
    </row>
    <row r="9" spans="1:5" x14ac:dyDescent="0.25">
      <c r="A9" s="66" t="s">
        <v>30</v>
      </c>
      <c r="B9" s="66"/>
      <c r="C9" s="66"/>
      <c r="D9" s="66"/>
      <c r="E9" s="66"/>
    </row>
    <row r="10" spans="1:5" ht="30" customHeight="1" x14ac:dyDescent="0.25">
      <c r="A10" s="71" t="s">
        <v>14</v>
      </c>
      <c r="B10" s="72"/>
      <c r="C10" s="72"/>
      <c r="D10" s="72"/>
      <c r="E10" s="72"/>
    </row>
    <row r="11" spans="1:5" x14ac:dyDescent="0.25">
      <c r="A11" s="66" t="s">
        <v>28</v>
      </c>
      <c r="B11" s="66"/>
      <c r="C11" s="66"/>
      <c r="D11" s="66"/>
      <c r="E11" s="66"/>
    </row>
    <row r="12" spans="1:5" ht="20.25" customHeight="1" x14ac:dyDescent="0.25">
      <c r="A12" s="70" t="s">
        <v>15</v>
      </c>
      <c r="B12" s="73"/>
      <c r="C12" s="73"/>
      <c r="D12" s="73"/>
      <c r="E12" s="73"/>
    </row>
    <row r="13" spans="1:5" x14ac:dyDescent="0.25">
      <c r="A13" s="66" t="s">
        <v>23</v>
      </c>
      <c r="B13" s="66"/>
      <c r="C13" s="66"/>
      <c r="D13" s="66"/>
      <c r="E13" s="66"/>
    </row>
    <row r="14" spans="1:5" ht="17.25" customHeight="1" x14ac:dyDescent="0.25">
      <c r="A14" s="70" t="s">
        <v>2</v>
      </c>
      <c r="B14" s="73"/>
      <c r="C14" s="73"/>
      <c r="D14" s="73"/>
      <c r="E14" s="73"/>
    </row>
    <row r="15" spans="1:5" x14ac:dyDescent="0.25">
      <c r="A15" s="66" t="s">
        <v>22</v>
      </c>
      <c r="B15" s="66"/>
      <c r="C15" s="66"/>
      <c r="D15" s="66"/>
      <c r="E15" s="66"/>
    </row>
    <row r="16" spans="1:5" x14ac:dyDescent="0.25">
      <c r="A16" s="70" t="s">
        <v>16</v>
      </c>
      <c r="B16" s="73"/>
      <c r="C16" s="73"/>
      <c r="D16" s="73"/>
      <c r="E16" s="73"/>
    </row>
    <row r="17" spans="1:7" ht="30.75" customHeight="1" x14ac:dyDescent="0.25">
      <c r="A17" s="66" t="s">
        <v>17</v>
      </c>
      <c r="B17" s="66"/>
      <c r="C17" s="66"/>
      <c r="D17" s="66"/>
      <c r="E17" s="66"/>
    </row>
    <row r="18" spans="1:7" ht="62.25" customHeight="1" x14ac:dyDescent="0.25">
      <c r="A18" s="66" t="s">
        <v>27</v>
      </c>
      <c r="B18" s="66"/>
      <c r="C18" s="66"/>
      <c r="D18" s="66"/>
      <c r="E18" s="66"/>
    </row>
    <row r="19" spans="1:7" ht="30" customHeight="1" x14ac:dyDescent="0.25">
      <c r="A19" s="69" t="s">
        <v>29</v>
      </c>
      <c r="B19" s="69"/>
      <c r="C19" s="69"/>
      <c r="D19" s="69"/>
      <c r="E19" s="69"/>
    </row>
    <row r="20" spans="1:7" x14ac:dyDescent="0.25">
      <c r="A20" s="69"/>
      <c r="B20" s="69"/>
      <c r="C20" s="69"/>
      <c r="D20" s="69"/>
      <c r="E20" s="69"/>
      <c r="F20" s="2">
        <f>81.7+474</f>
        <v>555.70000000000005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0" t="s">
        <v>47</v>
      </c>
      <c r="B22" s="9" t="s">
        <v>46</v>
      </c>
      <c r="C22" s="3" t="s">
        <v>4</v>
      </c>
      <c r="D22" s="3">
        <v>13.4</v>
      </c>
      <c r="E22" s="8">
        <f>D22*F20*G20</f>
        <v>22339.140000000003</v>
      </c>
    </row>
    <row r="23" spans="1:7" x14ac:dyDescent="0.25">
      <c r="A23" s="7" t="s">
        <v>44</v>
      </c>
      <c r="B23" s="9" t="s">
        <v>24</v>
      </c>
      <c r="C23" s="3" t="s">
        <v>4</v>
      </c>
      <c r="D23" s="3">
        <v>3.6</v>
      </c>
      <c r="E23" s="8">
        <f>D23*F20*G20</f>
        <v>6001.56</v>
      </c>
    </row>
    <row r="24" spans="1:7" x14ac:dyDescent="0.25">
      <c r="A24" s="7" t="s">
        <v>31</v>
      </c>
      <c r="B24" s="9" t="s">
        <v>73</v>
      </c>
      <c r="C24" s="3" t="s">
        <v>33</v>
      </c>
      <c r="D24" s="3"/>
      <c r="E24" s="8">
        <v>0</v>
      </c>
    </row>
    <row r="25" spans="1:7" ht="45" x14ac:dyDescent="0.25">
      <c r="A25" s="7" t="s">
        <v>67</v>
      </c>
      <c r="B25" s="9" t="s">
        <v>73</v>
      </c>
      <c r="C25" s="3" t="s">
        <v>4</v>
      </c>
      <c r="D25" s="3"/>
      <c r="E25" s="8">
        <f>790.76*3</f>
        <v>2372.2799999999997</v>
      </c>
    </row>
    <row r="26" spans="1:7" x14ac:dyDescent="0.25">
      <c r="A26" s="22"/>
      <c r="B26" s="21"/>
      <c r="C26" s="3"/>
      <c r="D26" s="3"/>
      <c r="E26" s="8"/>
    </row>
    <row r="27" spans="1:7" s="14" customFormat="1" ht="14.25" x14ac:dyDescent="0.2">
      <c r="A27" s="10" t="s">
        <v>25</v>
      </c>
      <c r="B27" s="11"/>
      <c r="C27" s="12"/>
      <c r="D27" s="12"/>
      <c r="E27" s="13">
        <f>SUM(E22:E26)</f>
        <v>30712.980000000003</v>
      </c>
    </row>
    <row r="29" spans="1:7" ht="27" customHeight="1" x14ac:dyDescent="0.25">
      <c r="A29" s="78" t="s">
        <v>74</v>
      </c>
      <c r="B29" s="78"/>
      <c r="C29" s="78"/>
      <c r="D29" s="78"/>
      <c r="E29" s="78"/>
    </row>
    <row r="30" spans="1:7" ht="31.5" customHeight="1" x14ac:dyDescent="0.25">
      <c r="A30" s="66" t="s">
        <v>21</v>
      </c>
      <c r="B30" s="66"/>
      <c r="C30" s="66"/>
      <c r="D30" s="66"/>
      <c r="E30" s="66"/>
    </row>
    <row r="31" spans="1:7" ht="14.25" customHeight="1" x14ac:dyDescent="0.25">
      <c r="A31" s="66" t="s">
        <v>20</v>
      </c>
      <c r="B31" s="66"/>
      <c r="C31" s="66"/>
      <c r="D31" s="66"/>
      <c r="E31" s="66"/>
    </row>
    <row r="32" spans="1:7" ht="30" customHeight="1" x14ac:dyDescent="0.25">
      <c r="A32" s="66" t="s">
        <v>36</v>
      </c>
      <c r="B32" s="66"/>
      <c r="C32" s="66"/>
      <c r="D32" s="66"/>
      <c r="E32" s="66"/>
    </row>
    <row r="33" spans="1:5" x14ac:dyDescent="0.25">
      <c r="A33" s="66" t="s">
        <v>18</v>
      </c>
      <c r="B33" s="66"/>
      <c r="C33" s="66"/>
      <c r="D33" s="66"/>
      <c r="E33" s="66"/>
    </row>
    <row r="34" spans="1:5" x14ac:dyDescent="0.25">
      <c r="A34" s="76" t="s">
        <v>5</v>
      </c>
      <c r="B34" s="76"/>
      <c r="C34" s="76"/>
      <c r="D34" s="76"/>
      <c r="E34" s="76"/>
    </row>
    <row r="35" spans="1:5" x14ac:dyDescent="0.25">
      <c r="A35" s="66" t="s">
        <v>18</v>
      </c>
      <c r="B35" s="66"/>
      <c r="C35" s="66"/>
      <c r="D35" s="66"/>
      <c r="E35" s="66"/>
    </row>
    <row r="36" spans="1:5" x14ac:dyDescent="0.25">
      <c r="A36" s="77" t="s">
        <v>34</v>
      </c>
      <c r="B36" s="77"/>
      <c r="C36" s="77"/>
      <c r="D36" s="77"/>
      <c r="E36" s="5"/>
    </row>
    <row r="37" spans="1:5" x14ac:dyDescent="0.25">
      <c r="B37" s="74" t="s">
        <v>19</v>
      </c>
      <c r="C37" s="74"/>
      <c r="D37" s="74"/>
      <c r="E37" s="6" t="s">
        <v>6</v>
      </c>
    </row>
    <row r="38" spans="1:5" x14ac:dyDescent="0.25">
      <c r="A38" s="38"/>
      <c r="B38" s="38"/>
      <c r="C38" s="38"/>
      <c r="D38" s="38"/>
      <c r="E38" s="38"/>
    </row>
    <row r="39" spans="1:5" x14ac:dyDescent="0.25">
      <c r="A39" s="77" t="s">
        <v>35</v>
      </c>
      <c r="B39" s="77"/>
      <c r="C39" s="77"/>
      <c r="D39" s="77"/>
      <c r="E39" s="5"/>
    </row>
    <row r="40" spans="1:5" x14ac:dyDescent="0.25">
      <c r="B40" s="74" t="s">
        <v>19</v>
      </c>
      <c r="C40" s="74"/>
      <c r="D40" s="74"/>
      <c r="E40" s="6" t="s">
        <v>6</v>
      </c>
    </row>
    <row r="42" spans="1:5" x14ac:dyDescent="0.25">
      <c r="A42" s="2" t="s">
        <v>41</v>
      </c>
    </row>
    <row r="43" spans="1:5" x14ac:dyDescent="0.25">
      <c r="A43" s="2" t="s">
        <v>40</v>
      </c>
    </row>
    <row r="44" spans="1:5" x14ac:dyDescent="0.25">
      <c r="A44" s="14" t="s">
        <v>37</v>
      </c>
    </row>
    <row r="45" spans="1:5" x14ac:dyDescent="0.25">
      <c r="A45" s="2" t="s">
        <v>45</v>
      </c>
      <c r="B45" s="15">
        <f>'3кв'!B50</f>
        <v>30956.381000000001</v>
      </c>
    </row>
    <row r="46" spans="1:5" ht="31.5" x14ac:dyDescent="0.25">
      <c r="A46" s="18" t="s">
        <v>69</v>
      </c>
      <c r="B46" s="16"/>
    </row>
    <row r="47" spans="1:5" x14ac:dyDescent="0.25">
      <c r="A47" s="2" t="s">
        <v>39</v>
      </c>
      <c r="B47" s="16">
        <v>38254.620000000003</v>
      </c>
    </row>
    <row r="48" spans="1:5" x14ac:dyDescent="0.25">
      <c r="A48" s="2" t="s">
        <v>96</v>
      </c>
      <c r="B48" s="16">
        <v>6535.68</v>
      </c>
    </row>
    <row r="49" spans="1:2" ht="30" x14ac:dyDescent="0.25">
      <c r="A49" s="37" t="s">
        <v>42</v>
      </c>
      <c r="B49" s="16">
        <f>E27</f>
        <v>30712.980000000003</v>
      </c>
    </row>
    <row r="50" spans="1:2" x14ac:dyDescent="0.25">
      <c r="A50" s="17" t="s">
        <v>38</v>
      </c>
      <c r="B50" s="19">
        <f>B45+B47+B48-B49</f>
        <v>45033.701000000008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4:E3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3:E33"/>
    <mergeCell ref="A35:E35"/>
    <mergeCell ref="A36:D36"/>
    <mergeCell ref="B37:D37"/>
    <mergeCell ref="A39:D39"/>
    <mergeCell ref="B40:D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B27" sqref="B27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61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0" t="s">
        <v>75</v>
      </c>
      <c r="B1" s="80"/>
      <c r="C1" s="80"/>
      <c r="D1" s="40"/>
    </row>
    <row r="2" spans="1:5" x14ac:dyDescent="0.25">
      <c r="A2" s="81" t="s">
        <v>76</v>
      </c>
      <c r="B2" s="81"/>
      <c r="C2" s="81"/>
      <c r="D2" s="41"/>
    </row>
    <row r="3" spans="1:5" x14ac:dyDescent="0.25">
      <c r="A3" s="81" t="s">
        <v>77</v>
      </c>
      <c r="B3" s="81"/>
      <c r="C3" s="81"/>
      <c r="D3" s="41"/>
    </row>
    <row r="4" spans="1:5" x14ac:dyDescent="0.25">
      <c r="A4" s="80" t="s">
        <v>91</v>
      </c>
      <c r="B4" s="80"/>
      <c r="C4" s="80"/>
      <c r="D4" s="40"/>
    </row>
    <row r="5" spans="1:5" x14ac:dyDescent="0.25">
      <c r="A5" s="82"/>
      <c r="B5" s="82"/>
      <c r="C5" s="82"/>
    </row>
    <row r="6" spans="1:5" x14ac:dyDescent="0.25">
      <c r="A6" s="41"/>
      <c r="B6" s="42" t="s">
        <v>78</v>
      </c>
      <c r="C6" s="57">
        <f>'1кв'!B46</f>
        <v>23697.91</v>
      </c>
      <c r="D6" s="43"/>
    </row>
    <row r="7" spans="1:5" x14ac:dyDescent="0.25">
      <c r="A7" s="41"/>
      <c r="B7" s="42" t="s">
        <v>92</v>
      </c>
      <c r="C7" s="57"/>
      <c r="D7" s="43"/>
    </row>
    <row r="8" spans="1:5" x14ac:dyDescent="0.25">
      <c r="A8" s="44" t="s">
        <v>79</v>
      </c>
      <c r="B8" s="45" t="s">
        <v>80</v>
      </c>
      <c r="C8" s="58">
        <f>'1кв'!B48+'2кв'!B47+'3кв'!B47+'4кв'!B47</f>
        <v>133962.84</v>
      </c>
      <c r="D8" s="53"/>
    </row>
    <row r="9" spans="1:5" x14ac:dyDescent="0.25">
      <c r="A9" s="44"/>
      <c r="B9" s="45" t="s">
        <v>94</v>
      </c>
      <c r="C9" s="58">
        <f>'1кв'!B49+'2кв'!B48+'3кв'!B48+'4кв'!B48</f>
        <v>9775.9</v>
      </c>
      <c r="D9" s="53"/>
    </row>
    <row r="10" spans="1:5" x14ac:dyDescent="0.25">
      <c r="A10" s="46"/>
      <c r="B10" s="45" t="s">
        <v>81</v>
      </c>
      <c r="C10" s="57">
        <f>SUM(C8:C9)</f>
        <v>143738.74</v>
      </c>
      <c r="D10" s="43"/>
    </row>
    <row r="11" spans="1:5" x14ac:dyDescent="0.25">
      <c r="B11" s="79"/>
      <c r="C11" s="79"/>
      <c r="D11" s="47"/>
    </row>
    <row r="12" spans="1:5" x14ac:dyDescent="0.25">
      <c r="A12" s="48" t="s">
        <v>82</v>
      </c>
      <c r="B12" s="54" t="s">
        <v>47</v>
      </c>
      <c r="C12" s="59">
        <f>'1кв'!E22+'2кв'!E22+'3кв'!E22+'4кв'!E22</f>
        <v>86822.567999999999</v>
      </c>
      <c r="D12" s="47"/>
    </row>
    <row r="13" spans="1:5" x14ac:dyDescent="0.25">
      <c r="B13" s="55" t="s">
        <v>44</v>
      </c>
      <c r="C13" s="59">
        <f>'1кв'!E23+'2кв'!E23+'3кв'!E23+'4кв'!E23</f>
        <v>23439.426000000003</v>
      </c>
      <c r="D13" s="47"/>
      <c r="E13" s="56"/>
    </row>
    <row r="14" spans="1:5" x14ac:dyDescent="0.25">
      <c r="B14" s="55" t="s">
        <v>31</v>
      </c>
      <c r="C14" s="59">
        <f>'1кв'!E24+'2кв'!E24+'3кв'!E24+'4кв'!E24</f>
        <v>1269.6199999999999</v>
      </c>
      <c r="D14" s="47"/>
    </row>
    <row r="15" spans="1:5" ht="31.5" x14ac:dyDescent="0.25">
      <c r="A15" s="48"/>
      <c r="B15" s="55" t="s">
        <v>67</v>
      </c>
      <c r="C15" s="59">
        <f>'1кв'!E25+'2кв'!E25+'3кв'!E25+'4кв'!E25</f>
        <v>8698.36</v>
      </c>
      <c r="D15" s="47"/>
    </row>
    <row r="16" spans="1:5" x14ac:dyDescent="0.25">
      <c r="A16" s="48"/>
      <c r="B16" s="49" t="s">
        <v>93</v>
      </c>
      <c r="C16" s="58">
        <f>10.5*206.95</f>
        <v>2172.9749999999999</v>
      </c>
      <c r="D16" s="47"/>
    </row>
    <row r="17" spans="1:5" x14ac:dyDescent="0.25">
      <c r="A17" s="48"/>
      <c r="B17" s="50" t="s">
        <v>83</v>
      </c>
      <c r="C17" s="58">
        <v>0</v>
      </c>
      <c r="D17" s="47"/>
    </row>
    <row r="18" spans="1:5" x14ac:dyDescent="0.25">
      <c r="B18" s="51" t="s">
        <v>84</v>
      </c>
      <c r="C18" s="57">
        <f>SUM(C12:C17)</f>
        <v>122402.94900000001</v>
      </c>
      <c r="D18" s="47"/>
      <c r="E18" s="56"/>
    </row>
    <row r="19" spans="1:5" x14ac:dyDescent="0.25">
      <c r="B19" s="52" t="s">
        <v>95</v>
      </c>
      <c r="C19" s="57">
        <f>C6+C10-C18</f>
        <v>45033.700999999986</v>
      </c>
      <c r="D19" s="47"/>
    </row>
    <row r="20" spans="1:5" x14ac:dyDescent="0.25">
      <c r="B20" s="44"/>
      <c r="C20" s="60"/>
      <c r="D20" s="47"/>
    </row>
    <row r="21" spans="1:5" x14ac:dyDescent="0.25">
      <c r="B21" s="44" t="s">
        <v>98</v>
      </c>
      <c r="C21" s="44"/>
      <c r="D21" s="47"/>
    </row>
    <row r="22" spans="1:5" x14ac:dyDescent="0.25">
      <c r="B22" s="44" t="s">
        <v>99</v>
      </c>
      <c r="C22" s="44">
        <v>2761.47</v>
      </c>
      <c r="D22" s="47"/>
    </row>
    <row r="23" spans="1:5" x14ac:dyDescent="0.25">
      <c r="B23" s="83" t="s">
        <v>100</v>
      </c>
      <c r="C23" s="83">
        <v>-586.88</v>
      </c>
      <c r="D23" s="47"/>
    </row>
    <row r="24" spans="1:5" x14ac:dyDescent="0.25">
      <c r="B24" s="44" t="s">
        <v>101</v>
      </c>
      <c r="C24" s="44">
        <f>C23-C22</f>
        <v>-3348.35</v>
      </c>
      <c r="D24" s="47"/>
    </row>
    <row r="25" spans="1:5" x14ac:dyDescent="0.25">
      <c r="B25" s="44"/>
      <c r="C25" s="60"/>
      <c r="D25" s="47"/>
    </row>
    <row r="26" spans="1:5" x14ac:dyDescent="0.25">
      <c r="B26" s="44"/>
      <c r="C26" s="60"/>
      <c r="D26" s="47"/>
    </row>
    <row r="27" spans="1:5" x14ac:dyDescent="0.25">
      <c r="A27" s="44" t="s">
        <v>85</v>
      </c>
      <c r="C27" s="60"/>
      <c r="D27" s="47"/>
    </row>
    <row r="28" spans="1:5" x14ac:dyDescent="0.25">
      <c r="B28" s="44"/>
      <c r="C28" s="60"/>
      <c r="D28" s="47"/>
    </row>
    <row r="29" spans="1:5" x14ac:dyDescent="0.25">
      <c r="B29" s="44"/>
      <c r="C29" s="60"/>
      <c r="D29" s="47"/>
    </row>
    <row r="30" spans="1:5" x14ac:dyDescent="0.25">
      <c r="A30" s="1" t="s">
        <v>86</v>
      </c>
      <c r="B30" s="44" t="s">
        <v>87</v>
      </c>
      <c r="C30" s="60"/>
      <c r="D30" s="47"/>
    </row>
    <row r="31" spans="1:5" x14ac:dyDescent="0.25">
      <c r="B31" s="44" t="s">
        <v>88</v>
      </c>
      <c r="C31" s="60"/>
      <c r="D31" s="47"/>
    </row>
    <row r="32" spans="1:5" x14ac:dyDescent="0.25">
      <c r="B32" s="44" t="s">
        <v>89</v>
      </c>
      <c r="C32" s="60"/>
      <c r="D32" s="47"/>
    </row>
    <row r="33" spans="2:4" x14ac:dyDescent="0.25">
      <c r="B33" s="44"/>
      <c r="C33" s="60"/>
      <c r="D33" s="47"/>
    </row>
    <row r="34" spans="2:4" x14ac:dyDescent="0.25">
      <c r="B34" s="44"/>
      <c r="C34" s="60"/>
      <c r="D34" s="47"/>
    </row>
    <row r="35" spans="2:4" x14ac:dyDescent="0.25">
      <c r="B35" s="44" t="s">
        <v>90</v>
      </c>
      <c r="C35" s="60"/>
      <c r="D35" s="47"/>
    </row>
    <row r="36" spans="2:4" x14ac:dyDescent="0.25">
      <c r="B36" s="44"/>
      <c r="C36" s="60"/>
      <c r="D36" s="47"/>
    </row>
    <row r="37" spans="2:4" x14ac:dyDescent="0.25">
      <c r="B37" s="44"/>
      <c r="C37" s="60"/>
      <c r="D37" s="47"/>
    </row>
    <row r="38" spans="2:4" x14ac:dyDescent="0.25">
      <c r="B38" s="44"/>
      <c r="C38" s="60"/>
      <c r="D38" s="47"/>
    </row>
    <row r="39" spans="2:4" x14ac:dyDescent="0.25">
      <c r="B39" s="44"/>
      <c r="C39" s="60"/>
      <c r="D39" s="47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2022-03-11T07:25:19Z</dcterms:modified>
</cp:coreProperties>
</file>