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240" yWindow="105" windowWidth="14805" windowHeight="8010" activeTab="4"/>
  </bookViews>
  <sheets>
    <sheet name="1кв" sheetId="17" r:id="rId1"/>
    <sheet name="2 кв" sheetId="18" r:id="rId2"/>
    <sheet name="3кв" sheetId="19" r:id="rId3"/>
    <sheet name="4кв" sheetId="20" r:id="rId4"/>
    <sheet name="отчет" sheetId="21" r:id="rId5"/>
  </sheets>
  <externalReferences>
    <externalReference r:id="rId6"/>
  </externalReferences>
  <definedNames>
    <definedName name="_xlnm.Print_Area" localSheetId="0">'1кв'!$A$1:$E$49</definedName>
    <definedName name="_xlnm.Print_Area" localSheetId="1">'2 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отчет!$A$1:$C$33</definedName>
  </definedNames>
  <calcPr calcId="124519"/>
</workbook>
</file>

<file path=xl/calcChain.xml><?xml version="1.0" encoding="utf-8"?>
<calcChain xmlns="http://schemas.openxmlformats.org/spreadsheetml/2006/main">
  <c r="B45" i="20"/>
  <c r="C8" i="21"/>
  <c r="C14" l="1"/>
  <c r="C13"/>
  <c r="C12"/>
  <c r="D8"/>
  <c r="C9"/>
  <c r="C10" s="1"/>
  <c r="C6"/>
  <c r="B43" i="20"/>
  <c r="C24" i="21"/>
  <c r="E17"/>
  <c r="B46" i="20"/>
  <c r="E23"/>
  <c r="E22"/>
  <c r="E26" s="1"/>
  <c r="B47" s="1"/>
  <c r="C19" i="21" l="1"/>
  <c r="C17"/>
  <c r="B48" i="20"/>
  <c r="B43" i="19"/>
  <c r="B46"/>
  <c r="E23"/>
  <c r="E22"/>
  <c r="E26" s="1"/>
  <c r="B47" s="1"/>
  <c r="B48" l="1"/>
  <c r="B43" i="18"/>
  <c r="B46"/>
  <c r="E23"/>
  <c r="E22"/>
  <c r="E26" s="1"/>
  <c r="B47" s="1"/>
  <c r="B48" l="1"/>
  <c r="B47" i="17"/>
  <c r="E24"/>
  <c r="E23"/>
  <c r="E22"/>
  <c r="E27" s="1"/>
  <c r="B48" s="1"/>
  <c r="B49" s="1"/>
</calcChain>
</file>

<file path=xl/sharedStrings.xml><?xml version="1.0" encoding="utf-8"?>
<sst xmlns="http://schemas.openxmlformats.org/spreadsheetml/2006/main" count="251" uniqueCount="91">
  <si>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</si>
  <si>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</si>
  <si>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</si>
  <si>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</si>
  <si>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</si>
  <si>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</si>
  <si>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</si>
  <si>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</si>
  <si>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</si>
  <si>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</si>
  <si>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</si>
  <si>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</si>
  <si>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</si>
  <si>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</si>
  <si>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</si>
  <si>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</si>
  <si>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</si>
  <si>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</si>
  <si>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</si>
  <si>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</si>
  <si>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</si>
  <si>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</si>
  <si>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</si>
  <si>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</si>
  <si>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</si>
  <si>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164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</si>
  <si>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Крапивина Владимира Матвеевича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</si>
  <si>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№20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</si>
  <si>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</si>
  <si>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</si>
  <si>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</si>
  <si>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</si>
  <si>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Крапивина В.М.</t>
  </si>
  <si>
    <t>Стоимость материалов</t>
  </si>
  <si>
    <t>1 квартал</t>
  </si>
  <si>
    <t>руб.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</si>
  <si>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</si>
  <si>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</si>
  <si>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</si>
  <si>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</si>
  <si>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- 317,1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</si>
  <si>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</si>
  <si>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</si>
  <si>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</si>
  <si>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</si>
  <si>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</si>
  <si>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</si>
  <si>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</si>
  <si>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2022 года</t>
  </si>
  <si>
    <t>"31" 03  2022 г.</t>
  </si>
  <si>
    <t>Предъявлено населению 17624,4</t>
  </si>
  <si>
    <t xml:space="preserve">           2. Всего за период с "01" 01 2022 г. по "31" 03 2022 г. выполнено работ (оказано услуг) на общую сумму шестнадцать тысяч шестьсот семьдесят три рубля 30 копеек</t>
  </si>
  <si>
    <t>за 2 квартал 2022 года</t>
  </si>
  <si>
    <t>"30" 06  2022 г.</t>
  </si>
  <si>
    <t>2 квартал</t>
  </si>
  <si>
    <t xml:space="preserve">           2. Всего за период с "01" 04 2022 г. по "30" 06 2022 г. выполнено работ (оказано услуг) на общую сумму пятнадцать тысяч четыреста восемьдесят семь рублей 16 копеек</t>
  </si>
  <si>
    <t>Предъявлено населению 19008</t>
  </si>
  <si>
    <t>за 3 квартал 2022 года</t>
  </si>
  <si>
    <t>"30" 09  2022 г.</t>
  </si>
  <si>
    <t>3 квартал</t>
  </si>
  <si>
    <t xml:space="preserve">           2. Всего за период с "01" 07 2022 г. по "30" 09 2022 г. выполнено работ (оказано услуг) на общую сумму шестнадцать тысяч  семьсот  тридцать три рубля 37 копеек</t>
  </si>
  <si>
    <t>ОТЧЕТ</t>
  </si>
  <si>
    <t>О ВЫПОЛНЕННЫХ РАБОТАХ И ДВИЖЕНИИ  СРЕДСТВ</t>
  </si>
  <si>
    <t>по ж.д. ул. Пролетарская, д. 164</t>
  </si>
  <si>
    <t>Остаток на начало периода</t>
  </si>
  <si>
    <t xml:space="preserve">Доходы: </t>
  </si>
  <si>
    <t>Оплачено в текущем периоде по квитанциям</t>
  </si>
  <si>
    <t>Интернет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</si>
  <si>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</si>
  <si>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</si>
  <si>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</si>
  <si>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</si>
  <si>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 xml:space="preserve">Непредвиденные работы </t>
  </si>
  <si>
    <t>-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</si>
  <si>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</si>
  <si>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</si>
  <si>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</si>
  <si>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</si>
  <si>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Прирост (+) / уменьшение (-) задолженности за год</t>
  </si>
  <si>
    <t xml:space="preserve">Получил: </t>
  </si>
  <si>
    <t>_____________________________________________</t>
  </si>
  <si>
    <t>за 4 квартал 2022 года</t>
  </si>
  <si>
    <t>"31" 12  2022 г.</t>
  </si>
  <si>
    <t>4 квартал</t>
  </si>
  <si>
    <t xml:space="preserve">           2. Всего за период с "01" 10 2022 г. по "31" 12 2022 г. выполнено работ (оказано услуг) на общую сумму шестнадцать тысяч  семьсот  тридцать три рубля 37 копеек</t>
  </si>
  <si>
    <t>НА ЛИЦЕВОМ СЧЕТЕ  ЗА  период  с 01.01.2022г. по 31.12.2022г.</t>
  </si>
  <si>
    <t>Задолженность населения по оплате на 01.01.2023г.</t>
  </si>
  <si>
    <t>Начислено всего 76 032,0</t>
  </si>
  <si>
    <t>Отчет за 2022 год.</t>
  </si>
  <si>
    <t>Перечень предлагаемых работ на 2023 год.</t>
  </si>
  <si>
    <t>Предложение по структуре тарифа на 2023 год.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</si>
</sst>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1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49" fontId="3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0;&#1082;&#1090;&#1099;%20&#1087;&#1088;&#1080;&#1077;&#1084;&#1082;&#1080;%20&#1086;&#1082;&#1072;&#1079;&#1072;&#1085;&#1085;&#1099;&#1093;%20&#1091;&#1089;&#1083;&#1091;&#1075;\2021%20&#1075;\prol16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 кв"/>
      <sheetName val="отчет"/>
    </sheetNames>
    <sheetDataSet>
      <sheetData sheetId="0">
        <row r="22">
          <cell r="E22">
            <v>11377.548000000003</v>
          </cell>
        </row>
        <row r="27">
          <cell r="E27">
            <v>15826.647000000001</v>
          </cell>
        </row>
      </sheetData>
      <sheetData sheetId="1">
        <row r="22">
          <cell r="E22">
            <v>11377.548000000003</v>
          </cell>
        </row>
        <row r="27">
          <cell r="E27">
            <v>16068.267000000003</v>
          </cell>
        </row>
      </sheetData>
      <sheetData sheetId="2">
        <row r="22">
          <cell r="E22">
            <v>12062.484</v>
          </cell>
        </row>
        <row r="27">
          <cell r="E27">
            <v>16673.304</v>
          </cell>
        </row>
      </sheetData>
      <sheetData sheetId="3">
        <row r="22">
          <cell r="E22">
            <v>12062.484</v>
          </cell>
        </row>
        <row r="27">
          <cell r="E27">
            <v>17583.624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31" zoomScaleSheetLayoutView="100" workbookViewId="0">
      <selection activeCell="B46" sqref="B46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>
      <c r="A1" s="54" t="s">
        <v>11</v>
      </c>
      <c r="B1" s="54"/>
      <c r="C1" s="54"/>
      <c r="D1" s="54"/>
      <c r="E1" s="54"/>
    </row>
    <row r="2" spans="1:5" ht="36.75" customHeight="1">
      <c r="A2" s="55" t="s">
        <v>12</v>
      </c>
      <c r="B2" s="56"/>
      <c r="C2" s="56"/>
      <c r="D2" s="56"/>
      <c r="E2" s="56"/>
    </row>
    <row r="3" spans="1:5">
      <c r="A3" s="57" t="s">
        <v>48</v>
      </c>
      <c r="B3" s="57"/>
      <c r="C3" s="57"/>
      <c r="D3" s="57"/>
      <c r="E3" s="57"/>
    </row>
    <row r="4" spans="1:5" s="1" customFormat="1" ht="15.75">
      <c r="A4" s="23" t="s">
        <v>13</v>
      </c>
      <c r="B4" s="4"/>
      <c r="C4" s="4"/>
      <c r="D4" s="60" t="s">
        <v>49</v>
      </c>
      <c r="E4" s="60"/>
    </row>
    <row r="5" spans="1:5">
      <c r="A5" s="22"/>
      <c r="B5" s="4"/>
      <c r="C5" s="4"/>
      <c r="D5" s="4"/>
      <c r="E5" s="4"/>
    </row>
    <row r="6" spans="1:5">
      <c r="A6" s="58" t="s">
        <v>0</v>
      </c>
      <c r="B6" s="58"/>
      <c r="C6" s="58"/>
      <c r="D6" s="58"/>
      <c r="E6" s="58"/>
    </row>
    <row r="7" spans="1:5">
      <c r="A7" s="59" t="s">
        <v>25</v>
      </c>
      <c r="B7" s="59"/>
      <c r="C7" s="59"/>
      <c r="D7" s="59"/>
      <c r="E7" s="59"/>
    </row>
    <row r="8" spans="1:5" ht="20.25" customHeight="1">
      <c r="A8" s="62" t="s">
        <v>1</v>
      </c>
      <c r="B8" s="62"/>
      <c r="C8" s="62"/>
      <c r="D8" s="62"/>
      <c r="E8" s="62"/>
    </row>
    <row r="9" spans="1:5" ht="18" customHeight="1">
      <c r="A9" s="58" t="s">
        <v>26</v>
      </c>
      <c r="B9" s="58"/>
      <c r="C9" s="58"/>
      <c r="D9" s="58"/>
      <c r="E9" s="58"/>
    </row>
    <row r="10" spans="1:5" ht="22.5" customHeight="1">
      <c r="A10" s="63" t="s">
        <v>36</v>
      </c>
      <c r="B10" s="64"/>
      <c r="C10" s="64"/>
      <c r="D10" s="64"/>
      <c r="E10" s="64"/>
    </row>
    <row r="11" spans="1:5" ht="28.9" customHeight="1">
      <c r="A11" s="58" t="s">
        <v>27</v>
      </c>
      <c r="B11" s="58"/>
      <c r="C11" s="58"/>
      <c r="D11" s="58"/>
      <c r="E11" s="58"/>
    </row>
    <row r="12" spans="1:5" ht="13.9" customHeight="1">
      <c r="A12" s="62" t="s">
        <v>14</v>
      </c>
      <c r="B12" s="65"/>
      <c r="C12" s="65"/>
      <c r="D12" s="65"/>
      <c r="E12" s="65"/>
    </row>
    <row r="13" spans="1:5">
      <c r="A13" s="58" t="s">
        <v>21</v>
      </c>
      <c r="B13" s="58"/>
      <c r="C13" s="58"/>
      <c r="D13" s="58"/>
      <c r="E13" s="58"/>
    </row>
    <row r="14" spans="1:5">
      <c r="A14" s="62" t="s">
        <v>2</v>
      </c>
      <c r="B14" s="65"/>
      <c r="C14" s="65"/>
      <c r="D14" s="65"/>
      <c r="E14" s="65"/>
    </row>
    <row r="15" spans="1:5">
      <c r="A15" s="58" t="s">
        <v>22</v>
      </c>
      <c r="B15" s="58"/>
      <c r="C15" s="58"/>
      <c r="D15" s="58"/>
      <c r="E15" s="58"/>
    </row>
    <row r="16" spans="1:5">
      <c r="A16" s="62" t="s">
        <v>15</v>
      </c>
      <c r="B16" s="65"/>
      <c r="C16" s="65"/>
      <c r="D16" s="65"/>
      <c r="E16" s="65"/>
    </row>
    <row r="17" spans="1:8" ht="28.5" customHeight="1">
      <c r="A17" s="58" t="s">
        <v>16</v>
      </c>
      <c r="B17" s="58"/>
      <c r="C17" s="58"/>
      <c r="D17" s="58"/>
      <c r="E17" s="58"/>
    </row>
    <row r="18" spans="1:8" ht="61.5" customHeight="1">
      <c r="A18" s="58" t="s">
        <v>28</v>
      </c>
      <c r="B18" s="58"/>
      <c r="C18" s="58"/>
      <c r="D18" s="58"/>
      <c r="E18" s="58"/>
    </row>
    <row r="19" spans="1:8" ht="36.75" customHeight="1">
      <c r="A19" s="61" t="s">
        <v>29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317.10000000000002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0" t="s">
        <v>44</v>
      </c>
      <c r="B22" s="8" t="s">
        <v>45</v>
      </c>
      <c r="C22" s="3" t="s">
        <v>4</v>
      </c>
      <c r="D22" s="3">
        <v>12.68</v>
      </c>
      <c r="E22" s="7">
        <f>D22*F20*G20</f>
        <v>12062.484</v>
      </c>
    </row>
    <row r="23" spans="1:8" ht="75">
      <c r="A23" s="6" t="s">
        <v>47</v>
      </c>
      <c r="B23" s="8" t="s">
        <v>34</v>
      </c>
      <c r="C23" s="3" t="s">
        <v>4</v>
      </c>
      <c r="D23" s="3"/>
      <c r="E23" s="7">
        <f>395.38*3</f>
        <v>1186.1399999999999</v>
      </c>
    </row>
    <row r="24" spans="1:8">
      <c r="A24" s="6" t="s">
        <v>42</v>
      </c>
      <c r="B24" s="8" t="s">
        <v>23</v>
      </c>
      <c r="C24" s="3" t="s">
        <v>4</v>
      </c>
      <c r="D24" s="3">
        <v>3.6</v>
      </c>
      <c r="E24" s="7">
        <f>D24*F20*3</f>
        <v>3424.6800000000003</v>
      </c>
    </row>
    <row r="25" spans="1:8">
      <c r="A25" s="6" t="s">
        <v>33</v>
      </c>
      <c r="B25" s="8" t="s">
        <v>34</v>
      </c>
      <c r="C25" s="3" t="s">
        <v>35</v>
      </c>
      <c r="D25" s="3"/>
      <c r="E25" s="7">
        <v>0</v>
      </c>
    </row>
    <row r="26" spans="1:8">
      <c r="A26" s="6"/>
      <c r="B26" s="8"/>
      <c r="C26" s="3"/>
      <c r="D26" s="3"/>
      <c r="E26" s="7"/>
    </row>
    <row r="27" spans="1:8" s="13" customFormat="1" ht="14.25">
      <c r="A27" s="9" t="s">
        <v>24</v>
      </c>
      <c r="B27" s="10"/>
      <c r="C27" s="11"/>
      <c r="D27" s="11"/>
      <c r="E27" s="12">
        <f>SUM(E22:E26)</f>
        <v>16673.304</v>
      </c>
    </row>
    <row r="29" spans="1:8" ht="34.9" customHeight="1">
      <c r="A29" s="67" t="s">
        <v>51</v>
      </c>
      <c r="B29" s="67"/>
      <c r="C29" s="67"/>
      <c r="D29" s="67"/>
      <c r="E29" s="67"/>
    </row>
    <row r="30" spans="1:8" ht="32.25" customHeight="1">
      <c r="A30" s="58" t="s">
        <v>20</v>
      </c>
      <c r="B30" s="58"/>
      <c r="C30" s="58"/>
      <c r="D30" s="58"/>
      <c r="E30" s="58"/>
    </row>
    <row r="31" spans="1:8">
      <c r="A31" s="58" t="s">
        <v>19</v>
      </c>
      <c r="B31" s="58"/>
      <c r="C31" s="58"/>
      <c r="D31" s="58"/>
      <c r="E31" s="58"/>
      <c r="F31" s="13"/>
      <c r="G31" s="13"/>
      <c r="H31" s="14"/>
    </row>
    <row r="32" spans="1:8" ht="28.5" customHeight="1">
      <c r="A32" s="58" t="s">
        <v>30</v>
      </c>
      <c r="B32" s="58"/>
      <c r="C32" s="58"/>
      <c r="D32" s="58"/>
      <c r="E32" s="58"/>
    </row>
    <row r="33" spans="1:5">
      <c r="A33" s="58" t="s">
        <v>17</v>
      </c>
      <c r="B33" s="58"/>
      <c r="C33" s="58"/>
      <c r="D33" s="58"/>
      <c r="E33" s="58"/>
    </row>
    <row r="34" spans="1:5">
      <c r="A34" s="68" t="s">
        <v>5</v>
      </c>
      <c r="B34" s="68"/>
      <c r="C34" s="68"/>
      <c r="D34" s="68"/>
      <c r="E34" s="68"/>
    </row>
    <row r="35" spans="1:5">
      <c r="A35" s="58" t="s">
        <v>17</v>
      </c>
      <c r="B35" s="58"/>
      <c r="C35" s="58"/>
      <c r="D35" s="58"/>
      <c r="E35" s="58"/>
    </row>
    <row r="36" spans="1:5" ht="15.75" thickBot="1">
      <c r="A36" s="69" t="s">
        <v>31</v>
      </c>
      <c r="B36" s="69"/>
      <c r="C36" s="69"/>
      <c r="D36" s="69"/>
      <c r="E36" s="69"/>
    </row>
    <row r="37" spans="1:5">
      <c r="B37" s="66" t="s">
        <v>18</v>
      </c>
      <c r="C37" s="66"/>
      <c r="D37" s="66"/>
      <c r="E37" s="5" t="s">
        <v>6</v>
      </c>
    </row>
    <row r="38" spans="1:5">
      <c r="A38" s="21"/>
      <c r="B38" s="21"/>
      <c r="C38" s="21"/>
      <c r="D38" s="21"/>
      <c r="E38" s="21"/>
    </row>
    <row r="39" spans="1:5" ht="15.75" thickBot="1">
      <c r="A39" s="69" t="s">
        <v>32</v>
      </c>
      <c r="B39" s="69"/>
      <c r="C39" s="69"/>
      <c r="D39" s="69"/>
      <c r="E39" s="69"/>
    </row>
    <row r="40" spans="1:5">
      <c r="B40" s="66" t="s">
        <v>18</v>
      </c>
      <c r="C40" s="66"/>
      <c r="D40" s="66"/>
      <c r="E40" s="5" t="s">
        <v>6</v>
      </c>
    </row>
    <row r="42" spans="1:5">
      <c r="A42" s="2" t="s">
        <v>40</v>
      </c>
    </row>
    <row r="43" spans="1:5">
      <c r="A43" s="13" t="s">
        <v>37</v>
      </c>
    </row>
    <row r="44" spans="1:5">
      <c r="A44" s="2" t="s">
        <v>43</v>
      </c>
      <c r="B44" s="15">
        <v>5591.93</v>
      </c>
    </row>
    <row r="45" spans="1:5">
      <c r="A45" s="17" t="s">
        <v>50</v>
      </c>
      <c r="B45" s="16"/>
    </row>
    <row r="46" spans="1:5">
      <c r="A46" s="2" t="s">
        <v>38</v>
      </c>
      <c r="B46" s="16">
        <v>16780.84</v>
      </c>
    </row>
    <row r="47" spans="1:5">
      <c r="A47" s="2" t="s">
        <v>46</v>
      </c>
      <c r="B47" s="16">
        <f>3*100</f>
        <v>300</v>
      </c>
    </row>
    <row r="48" spans="1:5" ht="27.75">
      <c r="A48" s="19" t="s">
        <v>41</v>
      </c>
      <c r="B48" s="16">
        <f>E27</f>
        <v>16673.304</v>
      </c>
    </row>
    <row r="49" spans="1:2">
      <c r="A49" s="13" t="s">
        <v>39</v>
      </c>
      <c r="B49" s="18">
        <f>B44+B46+B47-B48</f>
        <v>5999.4660000000003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8" zoomScaleSheetLayoutView="100" workbookViewId="0">
      <selection activeCell="B46" sqref="B46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>
      <c r="A1" s="54" t="s">
        <v>11</v>
      </c>
      <c r="B1" s="54"/>
      <c r="C1" s="54"/>
      <c r="D1" s="54"/>
      <c r="E1" s="54"/>
    </row>
    <row r="2" spans="1:5" ht="36.75" customHeight="1">
      <c r="A2" s="55" t="s">
        <v>12</v>
      </c>
      <c r="B2" s="56"/>
      <c r="C2" s="56"/>
      <c r="D2" s="56"/>
      <c r="E2" s="56"/>
    </row>
    <row r="3" spans="1:5">
      <c r="A3" s="57" t="s">
        <v>52</v>
      </c>
      <c r="B3" s="57"/>
      <c r="C3" s="57"/>
      <c r="D3" s="57"/>
      <c r="E3" s="57"/>
    </row>
    <row r="4" spans="1:5" s="1" customFormat="1" ht="15.75">
      <c r="A4" s="23" t="s">
        <v>13</v>
      </c>
      <c r="B4" s="4"/>
      <c r="C4" s="4"/>
      <c r="D4" s="60" t="s">
        <v>53</v>
      </c>
      <c r="E4" s="60"/>
    </row>
    <row r="5" spans="1:5">
      <c r="A5" s="25"/>
      <c r="B5" s="4"/>
      <c r="C5" s="4"/>
      <c r="D5" s="4"/>
      <c r="E5" s="4"/>
    </row>
    <row r="6" spans="1:5">
      <c r="A6" s="58" t="s">
        <v>0</v>
      </c>
      <c r="B6" s="58"/>
      <c r="C6" s="58"/>
      <c r="D6" s="58"/>
      <c r="E6" s="58"/>
    </row>
    <row r="7" spans="1:5">
      <c r="A7" s="59" t="s">
        <v>25</v>
      </c>
      <c r="B7" s="59"/>
      <c r="C7" s="59"/>
      <c r="D7" s="59"/>
      <c r="E7" s="59"/>
    </row>
    <row r="8" spans="1:5" ht="20.25" customHeight="1">
      <c r="A8" s="62" t="s">
        <v>1</v>
      </c>
      <c r="B8" s="62"/>
      <c r="C8" s="62"/>
      <c r="D8" s="62"/>
      <c r="E8" s="62"/>
    </row>
    <row r="9" spans="1:5" ht="18" customHeight="1">
      <c r="A9" s="58" t="s">
        <v>26</v>
      </c>
      <c r="B9" s="58"/>
      <c r="C9" s="58"/>
      <c r="D9" s="58"/>
      <c r="E9" s="58"/>
    </row>
    <row r="10" spans="1:5" ht="22.5" customHeight="1">
      <c r="A10" s="63" t="s">
        <v>36</v>
      </c>
      <c r="B10" s="64"/>
      <c r="C10" s="64"/>
      <c r="D10" s="64"/>
      <c r="E10" s="64"/>
    </row>
    <row r="11" spans="1:5" ht="28.9" customHeight="1">
      <c r="A11" s="58" t="s">
        <v>27</v>
      </c>
      <c r="B11" s="58"/>
      <c r="C11" s="58"/>
      <c r="D11" s="58"/>
      <c r="E11" s="58"/>
    </row>
    <row r="12" spans="1:5" ht="13.9" customHeight="1">
      <c r="A12" s="62" t="s">
        <v>14</v>
      </c>
      <c r="B12" s="65"/>
      <c r="C12" s="65"/>
      <c r="D12" s="65"/>
      <c r="E12" s="65"/>
    </row>
    <row r="13" spans="1:5">
      <c r="A13" s="58" t="s">
        <v>21</v>
      </c>
      <c r="B13" s="58"/>
      <c r="C13" s="58"/>
      <c r="D13" s="58"/>
      <c r="E13" s="58"/>
    </row>
    <row r="14" spans="1:5">
      <c r="A14" s="62" t="s">
        <v>2</v>
      </c>
      <c r="B14" s="65"/>
      <c r="C14" s="65"/>
      <c r="D14" s="65"/>
      <c r="E14" s="65"/>
    </row>
    <row r="15" spans="1:5">
      <c r="A15" s="58" t="s">
        <v>22</v>
      </c>
      <c r="B15" s="58"/>
      <c r="C15" s="58"/>
      <c r="D15" s="58"/>
      <c r="E15" s="58"/>
    </row>
    <row r="16" spans="1:5">
      <c r="A16" s="62" t="s">
        <v>15</v>
      </c>
      <c r="B16" s="65"/>
      <c r="C16" s="65"/>
      <c r="D16" s="65"/>
      <c r="E16" s="65"/>
    </row>
    <row r="17" spans="1:8" ht="28.5" customHeight="1">
      <c r="A17" s="58" t="s">
        <v>16</v>
      </c>
      <c r="B17" s="58"/>
      <c r="C17" s="58"/>
      <c r="D17" s="58"/>
      <c r="E17" s="58"/>
    </row>
    <row r="18" spans="1:8" ht="61.5" customHeight="1">
      <c r="A18" s="58" t="s">
        <v>28</v>
      </c>
      <c r="B18" s="58"/>
      <c r="C18" s="58"/>
      <c r="D18" s="58"/>
      <c r="E18" s="58"/>
    </row>
    <row r="19" spans="1:8" ht="36.75" customHeight="1">
      <c r="A19" s="61" t="s">
        <v>29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317.10000000000002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0" t="s">
        <v>44</v>
      </c>
      <c r="B22" s="8" t="s">
        <v>45</v>
      </c>
      <c r="C22" s="3" t="s">
        <v>4</v>
      </c>
      <c r="D22" s="3">
        <v>12.68</v>
      </c>
      <c r="E22" s="7">
        <f>D22*F20*G20</f>
        <v>12062.484</v>
      </c>
    </row>
    <row r="23" spans="1:8">
      <c r="A23" s="6" t="s">
        <v>42</v>
      </c>
      <c r="B23" s="8" t="s">
        <v>23</v>
      </c>
      <c r="C23" s="3" t="s">
        <v>4</v>
      </c>
      <c r="D23" s="3">
        <v>3.6</v>
      </c>
      <c r="E23" s="7">
        <f>D23*F20*3</f>
        <v>3424.6800000000003</v>
      </c>
    </row>
    <row r="24" spans="1:8">
      <c r="A24" s="6" t="s">
        <v>33</v>
      </c>
      <c r="B24" s="8" t="s">
        <v>54</v>
      </c>
      <c r="C24" s="3" t="s">
        <v>35</v>
      </c>
      <c r="D24" s="3"/>
      <c r="E24" s="7">
        <v>0</v>
      </c>
    </row>
    <row r="25" spans="1:8">
      <c r="A25" s="6"/>
      <c r="B25" s="8"/>
      <c r="C25" s="3"/>
      <c r="D25" s="3"/>
      <c r="E25" s="7"/>
    </row>
    <row r="26" spans="1:8" s="13" customFormat="1" ht="14.25">
      <c r="A26" s="9" t="s">
        <v>24</v>
      </c>
      <c r="B26" s="10"/>
      <c r="C26" s="11"/>
      <c r="D26" s="11"/>
      <c r="E26" s="12">
        <f>SUM(E22:E25)</f>
        <v>15487.164000000001</v>
      </c>
    </row>
    <row r="28" spans="1:8" ht="34.9" customHeight="1">
      <c r="A28" s="67" t="s">
        <v>55</v>
      </c>
      <c r="B28" s="67"/>
      <c r="C28" s="67"/>
      <c r="D28" s="67"/>
      <c r="E28" s="67"/>
    </row>
    <row r="29" spans="1:8" ht="32.25" customHeight="1">
      <c r="A29" s="58" t="s">
        <v>20</v>
      </c>
      <c r="B29" s="58"/>
      <c r="C29" s="58"/>
      <c r="D29" s="58"/>
      <c r="E29" s="58"/>
    </row>
    <row r="30" spans="1:8">
      <c r="A30" s="58" t="s">
        <v>19</v>
      </c>
      <c r="B30" s="58"/>
      <c r="C30" s="58"/>
      <c r="D30" s="58"/>
      <c r="E30" s="58"/>
      <c r="F30" s="13"/>
      <c r="G30" s="13"/>
      <c r="H30" s="14"/>
    </row>
    <row r="31" spans="1:8" ht="28.5" customHeight="1">
      <c r="A31" s="58" t="s">
        <v>30</v>
      </c>
      <c r="B31" s="58"/>
      <c r="C31" s="58"/>
      <c r="D31" s="58"/>
      <c r="E31" s="58"/>
    </row>
    <row r="32" spans="1:8">
      <c r="A32" s="58" t="s">
        <v>17</v>
      </c>
      <c r="B32" s="58"/>
      <c r="C32" s="58"/>
      <c r="D32" s="58"/>
      <c r="E32" s="58"/>
    </row>
    <row r="33" spans="1:5">
      <c r="A33" s="68" t="s">
        <v>5</v>
      </c>
      <c r="B33" s="68"/>
      <c r="C33" s="68"/>
      <c r="D33" s="68"/>
      <c r="E33" s="68"/>
    </row>
    <row r="34" spans="1:5">
      <c r="A34" s="58" t="s">
        <v>17</v>
      </c>
      <c r="B34" s="58"/>
      <c r="C34" s="58"/>
      <c r="D34" s="58"/>
      <c r="E34" s="58"/>
    </row>
    <row r="35" spans="1:5" ht="15.75" thickBot="1">
      <c r="A35" s="69" t="s">
        <v>31</v>
      </c>
      <c r="B35" s="69"/>
      <c r="C35" s="69"/>
      <c r="D35" s="69"/>
      <c r="E35" s="69"/>
    </row>
    <row r="36" spans="1:5">
      <c r="B36" s="66" t="s">
        <v>18</v>
      </c>
      <c r="C36" s="66"/>
      <c r="D36" s="66"/>
      <c r="E36" s="5" t="s">
        <v>6</v>
      </c>
    </row>
    <row r="37" spans="1:5">
      <c r="A37" s="24"/>
      <c r="B37" s="24"/>
      <c r="C37" s="24"/>
      <c r="D37" s="24"/>
      <c r="E37" s="24"/>
    </row>
    <row r="38" spans="1:5" ht="15.75" thickBot="1">
      <c r="A38" s="69" t="s">
        <v>32</v>
      </c>
      <c r="B38" s="69"/>
      <c r="C38" s="69"/>
      <c r="D38" s="69"/>
      <c r="E38" s="69"/>
    </row>
    <row r="39" spans="1:5">
      <c r="B39" s="66" t="s">
        <v>18</v>
      </c>
      <c r="C39" s="66"/>
      <c r="D39" s="66"/>
      <c r="E39" s="5" t="s">
        <v>6</v>
      </c>
    </row>
    <row r="41" spans="1:5">
      <c r="A41" s="2" t="s">
        <v>40</v>
      </c>
    </row>
    <row r="42" spans="1:5">
      <c r="A42" s="13" t="s">
        <v>37</v>
      </c>
    </row>
    <row r="43" spans="1:5">
      <c r="A43" s="2" t="s">
        <v>43</v>
      </c>
      <c r="B43" s="15">
        <f>'1кв'!B49</f>
        <v>5999.4660000000003</v>
      </c>
    </row>
    <row r="44" spans="1:5">
      <c r="A44" s="17" t="s">
        <v>56</v>
      </c>
      <c r="B44" s="16"/>
    </row>
    <row r="45" spans="1:5">
      <c r="A45" s="2" t="s">
        <v>38</v>
      </c>
      <c r="B45" s="16">
        <v>18046</v>
      </c>
    </row>
    <row r="46" spans="1:5">
      <c r="A46" s="2" t="s">
        <v>46</v>
      </c>
      <c r="B46" s="16">
        <f>3*100</f>
        <v>300</v>
      </c>
    </row>
    <row r="47" spans="1:5" ht="27.75">
      <c r="A47" s="19" t="s">
        <v>41</v>
      </c>
      <c r="B47" s="16">
        <f>E26</f>
        <v>15487.164000000001</v>
      </c>
    </row>
    <row r="48" spans="1:5">
      <c r="A48" s="13" t="s">
        <v>39</v>
      </c>
      <c r="B48" s="18">
        <f>B43+B45+B46-B47</f>
        <v>8858.3019999999997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8" zoomScaleSheetLayoutView="100" workbookViewId="0">
      <selection activeCell="B46" sqref="B46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>
      <c r="A1" s="54" t="s">
        <v>11</v>
      </c>
      <c r="B1" s="54"/>
      <c r="C1" s="54"/>
      <c r="D1" s="54"/>
      <c r="E1" s="54"/>
    </row>
    <row r="2" spans="1:5" ht="36.75" customHeight="1">
      <c r="A2" s="55" t="s">
        <v>12</v>
      </c>
      <c r="B2" s="56"/>
      <c r="C2" s="56"/>
      <c r="D2" s="56"/>
      <c r="E2" s="56"/>
    </row>
    <row r="3" spans="1:5">
      <c r="A3" s="57" t="s">
        <v>57</v>
      </c>
      <c r="B3" s="57"/>
      <c r="C3" s="57"/>
      <c r="D3" s="57"/>
      <c r="E3" s="57"/>
    </row>
    <row r="4" spans="1:5" s="1" customFormat="1" ht="15.75">
      <c r="A4" s="23" t="s">
        <v>13</v>
      </c>
      <c r="B4" s="4"/>
      <c r="C4" s="4"/>
      <c r="D4" s="60" t="s">
        <v>58</v>
      </c>
      <c r="E4" s="60"/>
    </row>
    <row r="5" spans="1:5">
      <c r="A5" s="27"/>
      <c r="B5" s="4"/>
      <c r="C5" s="4"/>
      <c r="D5" s="4"/>
      <c r="E5" s="4"/>
    </row>
    <row r="6" spans="1:5">
      <c r="A6" s="58" t="s">
        <v>0</v>
      </c>
      <c r="B6" s="58"/>
      <c r="C6" s="58"/>
      <c r="D6" s="58"/>
      <c r="E6" s="58"/>
    </row>
    <row r="7" spans="1:5">
      <c r="A7" s="59" t="s">
        <v>25</v>
      </c>
      <c r="B7" s="59"/>
      <c r="C7" s="59"/>
      <c r="D7" s="59"/>
      <c r="E7" s="59"/>
    </row>
    <row r="8" spans="1:5" ht="20.25" customHeight="1">
      <c r="A8" s="62" t="s">
        <v>1</v>
      </c>
      <c r="B8" s="62"/>
      <c r="C8" s="62"/>
      <c r="D8" s="62"/>
      <c r="E8" s="62"/>
    </row>
    <row r="9" spans="1:5" ht="18" customHeight="1">
      <c r="A9" s="58" t="s">
        <v>26</v>
      </c>
      <c r="B9" s="58"/>
      <c r="C9" s="58"/>
      <c r="D9" s="58"/>
      <c r="E9" s="58"/>
    </row>
    <row r="10" spans="1:5" ht="22.5" customHeight="1">
      <c r="A10" s="63" t="s">
        <v>36</v>
      </c>
      <c r="B10" s="64"/>
      <c r="C10" s="64"/>
      <c r="D10" s="64"/>
      <c r="E10" s="64"/>
    </row>
    <row r="11" spans="1:5" ht="28.9" customHeight="1">
      <c r="A11" s="58" t="s">
        <v>27</v>
      </c>
      <c r="B11" s="58"/>
      <c r="C11" s="58"/>
      <c r="D11" s="58"/>
      <c r="E11" s="58"/>
    </row>
    <row r="12" spans="1:5" ht="13.9" customHeight="1">
      <c r="A12" s="62" t="s">
        <v>14</v>
      </c>
      <c r="B12" s="65"/>
      <c r="C12" s="65"/>
      <c r="D12" s="65"/>
      <c r="E12" s="65"/>
    </row>
    <row r="13" spans="1:5">
      <c r="A13" s="58" t="s">
        <v>21</v>
      </c>
      <c r="B13" s="58"/>
      <c r="C13" s="58"/>
      <c r="D13" s="58"/>
      <c r="E13" s="58"/>
    </row>
    <row r="14" spans="1:5">
      <c r="A14" s="62" t="s">
        <v>2</v>
      </c>
      <c r="B14" s="65"/>
      <c r="C14" s="65"/>
      <c r="D14" s="65"/>
      <c r="E14" s="65"/>
    </row>
    <row r="15" spans="1:5">
      <c r="A15" s="58" t="s">
        <v>22</v>
      </c>
      <c r="B15" s="58"/>
      <c r="C15" s="58"/>
      <c r="D15" s="58"/>
      <c r="E15" s="58"/>
    </row>
    <row r="16" spans="1:5">
      <c r="A16" s="62" t="s">
        <v>15</v>
      </c>
      <c r="B16" s="65"/>
      <c r="C16" s="65"/>
      <c r="D16" s="65"/>
      <c r="E16" s="65"/>
    </row>
    <row r="17" spans="1:8" ht="28.5" customHeight="1">
      <c r="A17" s="58" t="s">
        <v>16</v>
      </c>
      <c r="B17" s="58"/>
      <c r="C17" s="58"/>
      <c r="D17" s="58"/>
      <c r="E17" s="58"/>
    </row>
    <row r="18" spans="1:8" ht="61.5" customHeight="1">
      <c r="A18" s="58" t="s">
        <v>28</v>
      </c>
      <c r="B18" s="58"/>
      <c r="C18" s="58"/>
      <c r="D18" s="58"/>
      <c r="E18" s="58"/>
    </row>
    <row r="19" spans="1:8" ht="36.75" customHeight="1">
      <c r="A19" s="61" t="s">
        <v>29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317.10000000000002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0" t="s">
        <v>44</v>
      </c>
      <c r="B22" s="8" t="s">
        <v>45</v>
      </c>
      <c r="C22" s="3" t="s">
        <v>4</v>
      </c>
      <c r="D22" s="3">
        <v>13.69</v>
      </c>
      <c r="E22" s="7">
        <f>D22*F20*G20</f>
        <v>13023.297</v>
      </c>
    </row>
    <row r="23" spans="1:8">
      <c r="A23" s="6" t="s">
        <v>42</v>
      </c>
      <c r="B23" s="8" t="s">
        <v>23</v>
      </c>
      <c r="C23" s="3" t="s">
        <v>4</v>
      </c>
      <c r="D23" s="3">
        <v>3.9</v>
      </c>
      <c r="E23" s="7">
        <f>D23*F20*3</f>
        <v>3710.07</v>
      </c>
    </row>
    <row r="24" spans="1:8">
      <c r="A24" s="6" t="s">
        <v>33</v>
      </c>
      <c r="B24" s="8" t="s">
        <v>59</v>
      </c>
      <c r="C24" s="3" t="s">
        <v>35</v>
      </c>
      <c r="D24" s="3"/>
      <c r="E24" s="7">
        <v>0</v>
      </c>
    </row>
    <row r="25" spans="1:8">
      <c r="A25" s="6"/>
      <c r="B25" s="8"/>
      <c r="C25" s="3"/>
      <c r="D25" s="3"/>
      <c r="E25" s="7"/>
    </row>
    <row r="26" spans="1:8" s="13" customFormat="1" ht="14.25">
      <c r="A26" s="9" t="s">
        <v>24</v>
      </c>
      <c r="B26" s="10"/>
      <c r="C26" s="11"/>
      <c r="D26" s="11"/>
      <c r="E26" s="12">
        <f>SUM(E22:E25)</f>
        <v>16733.367000000002</v>
      </c>
    </row>
    <row r="28" spans="1:8" ht="34.9" customHeight="1">
      <c r="A28" s="67" t="s">
        <v>60</v>
      </c>
      <c r="B28" s="67"/>
      <c r="C28" s="67"/>
      <c r="D28" s="67"/>
      <c r="E28" s="67"/>
    </row>
    <row r="29" spans="1:8" ht="32.25" customHeight="1">
      <c r="A29" s="58" t="s">
        <v>20</v>
      </c>
      <c r="B29" s="58"/>
      <c r="C29" s="58"/>
      <c r="D29" s="58"/>
      <c r="E29" s="58"/>
    </row>
    <row r="30" spans="1:8">
      <c r="A30" s="58" t="s">
        <v>19</v>
      </c>
      <c r="B30" s="58"/>
      <c r="C30" s="58"/>
      <c r="D30" s="58"/>
      <c r="E30" s="58"/>
      <c r="F30" s="13"/>
      <c r="G30" s="13"/>
      <c r="H30" s="14"/>
    </row>
    <row r="31" spans="1:8" ht="28.5" customHeight="1">
      <c r="A31" s="58" t="s">
        <v>30</v>
      </c>
      <c r="B31" s="58"/>
      <c r="C31" s="58"/>
      <c r="D31" s="58"/>
      <c r="E31" s="58"/>
    </row>
    <row r="32" spans="1:8">
      <c r="A32" s="58" t="s">
        <v>17</v>
      </c>
      <c r="B32" s="58"/>
      <c r="C32" s="58"/>
      <c r="D32" s="58"/>
      <c r="E32" s="58"/>
    </row>
    <row r="33" spans="1:5">
      <c r="A33" s="68" t="s">
        <v>5</v>
      </c>
      <c r="B33" s="68"/>
      <c r="C33" s="68"/>
      <c r="D33" s="68"/>
      <c r="E33" s="68"/>
    </row>
    <row r="34" spans="1:5">
      <c r="A34" s="58" t="s">
        <v>17</v>
      </c>
      <c r="B34" s="58"/>
      <c r="C34" s="58"/>
      <c r="D34" s="58"/>
      <c r="E34" s="58"/>
    </row>
    <row r="35" spans="1:5" ht="15.75" thickBot="1">
      <c r="A35" s="69" t="s">
        <v>31</v>
      </c>
      <c r="B35" s="69"/>
      <c r="C35" s="69"/>
      <c r="D35" s="69"/>
      <c r="E35" s="69"/>
    </row>
    <row r="36" spans="1:5">
      <c r="B36" s="66" t="s">
        <v>18</v>
      </c>
      <c r="C36" s="66"/>
      <c r="D36" s="66"/>
      <c r="E36" s="5" t="s">
        <v>6</v>
      </c>
    </row>
    <row r="37" spans="1:5">
      <c r="A37" s="26"/>
      <c r="B37" s="26"/>
      <c r="C37" s="26"/>
      <c r="D37" s="26"/>
      <c r="E37" s="26"/>
    </row>
    <row r="38" spans="1:5" ht="15.75" thickBot="1">
      <c r="A38" s="69" t="s">
        <v>32</v>
      </c>
      <c r="B38" s="69"/>
      <c r="C38" s="69"/>
      <c r="D38" s="69"/>
      <c r="E38" s="69"/>
    </row>
    <row r="39" spans="1:5">
      <c r="B39" s="66" t="s">
        <v>18</v>
      </c>
      <c r="C39" s="66"/>
      <c r="D39" s="66"/>
      <c r="E39" s="5" t="s">
        <v>6</v>
      </c>
    </row>
    <row r="41" spans="1:5">
      <c r="A41" s="2" t="s">
        <v>40</v>
      </c>
    </row>
    <row r="42" spans="1:5">
      <c r="A42" s="13" t="s">
        <v>37</v>
      </c>
    </row>
    <row r="43" spans="1:5">
      <c r="A43" s="2" t="s">
        <v>43</v>
      </c>
      <c r="B43" s="15">
        <f>'2 кв'!B48</f>
        <v>8858.3019999999997</v>
      </c>
    </row>
    <row r="44" spans="1:5">
      <c r="A44" s="17" t="s">
        <v>56</v>
      </c>
      <c r="B44" s="16"/>
    </row>
    <row r="45" spans="1:5">
      <c r="A45" s="2" t="s">
        <v>38</v>
      </c>
      <c r="B45" s="16">
        <v>18046</v>
      </c>
    </row>
    <row r="46" spans="1:5">
      <c r="A46" s="2" t="s">
        <v>46</v>
      </c>
      <c r="B46" s="16">
        <f>3*100</f>
        <v>300</v>
      </c>
    </row>
    <row r="47" spans="1:5" ht="27.75">
      <c r="A47" s="19" t="s">
        <v>41</v>
      </c>
      <c r="B47" s="16">
        <f>E26</f>
        <v>16733.367000000002</v>
      </c>
    </row>
    <row r="48" spans="1:5">
      <c r="A48" s="13" t="s">
        <v>39</v>
      </c>
      <c r="B48" s="18">
        <f>B43+B45+B46-B47</f>
        <v>10470.934999999998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8" zoomScaleSheetLayoutView="100" workbookViewId="0">
      <selection activeCell="B46" sqref="B46"/>
    </sheetView>
  </sheetViews>
  <sheetFormatPr defaultColWidth="9.140625" defaultRowHeight="15"/>
  <cols>
    <col min="1" max="1" width="33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.140625" style="2" customWidth="1"/>
    <col min="9" max="16384" width="9.140625" style="2"/>
  </cols>
  <sheetData>
    <row r="1" spans="1:5" ht="15.75">
      <c r="A1" s="54" t="s">
        <v>11</v>
      </c>
      <c r="B1" s="54"/>
      <c r="C1" s="54"/>
      <c r="D1" s="54"/>
      <c r="E1" s="54"/>
    </row>
    <row r="2" spans="1:5" ht="36.75" customHeight="1">
      <c r="A2" s="55" t="s">
        <v>12</v>
      </c>
      <c r="B2" s="56"/>
      <c r="C2" s="56"/>
      <c r="D2" s="56"/>
      <c r="E2" s="56"/>
    </row>
    <row r="3" spans="1:5">
      <c r="A3" s="57" t="s">
        <v>81</v>
      </c>
      <c r="B3" s="57"/>
      <c r="C3" s="57"/>
      <c r="D3" s="57"/>
      <c r="E3" s="57"/>
    </row>
    <row r="4" spans="1:5" s="1" customFormat="1" ht="15.75">
      <c r="A4" s="23" t="s">
        <v>13</v>
      </c>
      <c r="B4" s="4"/>
      <c r="C4" s="4"/>
      <c r="D4" s="60" t="s">
        <v>82</v>
      </c>
      <c r="E4" s="60"/>
    </row>
    <row r="5" spans="1:5">
      <c r="A5" s="29"/>
      <c r="B5" s="4"/>
      <c r="C5" s="4"/>
      <c r="D5" s="4"/>
      <c r="E5" s="4"/>
    </row>
    <row r="6" spans="1:5">
      <c r="A6" s="58" t="s">
        <v>0</v>
      </c>
      <c r="B6" s="58"/>
      <c r="C6" s="58"/>
      <c r="D6" s="58"/>
      <c r="E6" s="58"/>
    </row>
    <row r="7" spans="1:5">
      <c r="A7" s="59" t="s">
        <v>25</v>
      </c>
      <c r="B7" s="59"/>
      <c r="C7" s="59"/>
      <c r="D7" s="59"/>
      <c r="E7" s="59"/>
    </row>
    <row r="8" spans="1:5" ht="20.25" customHeight="1">
      <c r="A8" s="62" t="s">
        <v>1</v>
      </c>
      <c r="B8" s="62"/>
      <c r="C8" s="62"/>
      <c r="D8" s="62"/>
      <c r="E8" s="62"/>
    </row>
    <row r="9" spans="1:5" ht="18" customHeight="1">
      <c r="A9" s="58" t="s">
        <v>26</v>
      </c>
      <c r="B9" s="58"/>
      <c r="C9" s="58"/>
      <c r="D9" s="58"/>
      <c r="E9" s="58"/>
    </row>
    <row r="10" spans="1:5" ht="22.5" customHeight="1">
      <c r="A10" s="63" t="s">
        <v>36</v>
      </c>
      <c r="B10" s="64"/>
      <c r="C10" s="64"/>
      <c r="D10" s="64"/>
      <c r="E10" s="64"/>
    </row>
    <row r="11" spans="1:5" ht="28.9" customHeight="1">
      <c r="A11" s="58" t="s">
        <v>27</v>
      </c>
      <c r="B11" s="58"/>
      <c r="C11" s="58"/>
      <c r="D11" s="58"/>
      <c r="E11" s="58"/>
    </row>
    <row r="12" spans="1:5" ht="13.9" customHeight="1">
      <c r="A12" s="62" t="s">
        <v>14</v>
      </c>
      <c r="B12" s="65"/>
      <c r="C12" s="65"/>
      <c r="D12" s="65"/>
      <c r="E12" s="65"/>
    </row>
    <row r="13" spans="1:5">
      <c r="A13" s="58" t="s">
        <v>21</v>
      </c>
      <c r="B13" s="58"/>
      <c r="C13" s="58"/>
      <c r="D13" s="58"/>
      <c r="E13" s="58"/>
    </row>
    <row r="14" spans="1:5">
      <c r="A14" s="62" t="s">
        <v>2</v>
      </c>
      <c r="B14" s="65"/>
      <c r="C14" s="65"/>
      <c r="D14" s="65"/>
      <c r="E14" s="65"/>
    </row>
    <row r="15" spans="1:5">
      <c r="A15" s="58" t="s">
        <v>22</v>
      </c>
      <c r="B15" s="58"/>
      <c r="C15" s="58"/>
      <c r="D15" s="58"/>
      <c r="E15" s="58"/>
    </row>
    <row r="16" spans="1:5">
      <c r="A16" s="62" t="s">
        <v>15</v>
      </c>
      <c r="B16" s="65"/>
      <c r="C16" s="65"/>
      <c r="D16" s="65"/>
      <c r="E16" s="65"/>
    </row>
    <row r="17" spans="1:8" ht="28.5" customHeight="1">
      <c r="A17" s="58" t="s">
        <v>16</v>
      </c>
      <c r="B17" s="58"/>
      <c r="C17" s="58"/>
      <c r="D17" s="58"/>
      <c r="E17" s="58"/>
    </row>
    <row r="18" spans="1:8" ht="61.5" customHeight="1">
      <c r="A18" s="58" t="s">
        <v>28</v>
      </c>
      <c r="B18" s="58"/>
      <c r="C18" s="58"/>
      <c r="D18" s="58"/>
      <c r="E18" s="58"/>
    </row>
    <row r="19" spans="1:8" ht="36.75" customHeight="1">
      <c r="A19" s="61" t="s">
        <v>29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317.10000000000002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0" t="s">
        <v>44</v>
      </c>
      <c r="B22" s="8" t="s">
        <v>45</v>
      </c>
      <c r="C22" s="3" t="s">
        <v>4</v>
      </c>
      <c r="D22" s="3">
        <v>13.69</v>
      </c>
      <c r="E22" s="7">
        <f>D22*F20*G20</f>
        <v>13023.297</v>
      </c>
    </row>
    <row r="23" spans="1:8">
      <c r="A23" s="6" t="s">
        <v>42</v>
      </c>
      <c r="B23" s="8" t="s">
        <v>23</v>
      </c>
      <c r="C23" s="3" t="s">
        <v>4</v>
      </c>
      <c r="D23" s="3">
        <v>3.9</v>
      </c>
      <c r="E23" s="7">
        <f>D23*F20*3</f>
        <v>3710.07</v>
      </c>
    </row>
    <row r="24" spans="1:8">
      <c r="A24" s="6" t="s">
        <v>33</v>
      </c>
      <c r="B24" s="8" t="s">
        <v>83</v>
      </c>
      <c r="C24" s="3" t="s">
        <v>35</v>
      </c>
      <c r="D24" s="3"/>
      <c r="E24" s="7">
        <v>0</v>
      </c>
    </row>
    <row r="25" spans="1:8">
      <c r="A25" s="6"/>
      <c r="B25" s="8"/>
      <c r="C25" s="3"/>
      <c r="D25" s="3"/>
      <c r="E25" s="7"/>
    </row>
    <row r="26" spans="1:8" s="13" customFormat="1" ht="14.25">
      <c r="A26" s="9" t="s">
        <v>24</v>
      </c>
      <c r="B26" s="10"/>
      <c r="C26" s="11"/>
      <c r="D26" s="11"/>
      <c r="E26" s="12">
        <f>SUM(E22:E25)</f>
        <v>16733.367000000002</v>
      </c>
    </row>
    <row r="28" spans="1:8" ht="34.9" customHeight="1">
      <c r="A28" s="67" t="s">
        <v>84</v>
      </c>
      <c r="B28" s="67"/>
      <c r="C28" s="67"/>
      <c r="D28" s="67"/>
      <c r="E28" s="67"/>
    </row>
    <row r="29" spans="1:8" ht="32.25" customHeight="1">
      <c r="A29" s="58" t="s">
        <v>20</v>
      </c>
      <c r="B29" s="58"/>
      <c r="C29" s="58"/>
      <c r="D29" s="58"/>
      <c r="E29" s="58"/>
    </row>
    <row r="30" spans="1:8">
      <c r="A30" s="58" t="s">
        <v>19</v>
      </c>
      <c r="B30" s="58"/>
      <c r="C30" s="58"/>
      <c r="D30" s="58"/>
      <c r="E30" s="58"/>
      <c r="F30" s="13"/>
      <c r="G30" s="13"/>
      <c r="H30" s="14"/>
    </row>
    <row r="31" spans="1:8" ht="28.5" customHeight="1">
      <c r="A31" s="58" t="s">
        <v>30</v>
      </c>
      <c r="B31" s="58"/>
      <c r="C31" s="58"/>
      <c r="D31" s="58"/>
      <c r="E31" s="58"/>
    </row>
    <row r="32" spans="1:8">
      <c r="A32" s="58" t="s">
        <v>17</v>
      </c>
      <c r="B32" s="58"/>
      <c r="C32" s="58"/>
      <c r="D32" s="58"/>
      <c r="E32" s="58"/>
    </row>
    <row r="33" spans="1:5">
      <c r="A33" s="68" t="s">
        <v>5</v>
      </c>
      <c r="B33" s="68"/>
      <c r="C33" s="68"/>
      <c r="D33" s="68"/>
      <c r="E33" s="68"/>
    </row>
    <row r="34" spans="1:5">
      <c r="A34" s="58" t="s">
        <v>17</v>
      </c>
      <c r="B34" s="58"/>
      <c r="C34" s="58"/>
      <c r="D34" s="58"/>
      <c r="E34" s="58"/>
    </row>
    <row r="35" spans="1:5" ht="15.75" thickBot="1">
      <c r="A35" s="69" t="s">
        <v>31</v>
      </c>
      <c r="B35" s="69"/>
      <c r="C35" s="69"/>
      <c r="D35" s="69"/>
      <c r="E35" s="69"/>
    </row>
    <row r="36" spans="1:5">
      <c r="B36" s="66" t="s">
        <v>18</v>
      </c>
      <c r="C36" s="66"/>
      <c r="D36" s="66"/>
      <c r="E36" s="5" t="s">
        <v>6</v>
      </c>
    </row>
    <row r="37" spans="1:5">
      <c r="A37" s="28"/>
      <c r="B37" s="28"/>
      <c r="C37" s="28"/>
      <c r="D37" s="28"/>
      <c r="E37" s="28"/>
    </row>
    <row r="38" spans="1:5" ht="15.75" thickBot="1">
      <c r="A38" s="69" t="s">
        <v>32</v>
      </c>
      <c r="B38" s="69"/>
      <c r="C38" s="69"/>
      <c r="D38" s="69"/>
      <c r="E38" s="69"/>
    </row>
    <row r="39" spans="1:5">
      <c r="B39" s="66" t="s">
        <v>18</v>
      </c>
      <c r="C39" s="66"/>
      <c r="D39" s="66"/>
      <c r="E39" s="5" t="s">
        <v>6</v>
      </c>
    </row>
    <row r="41" spans="1:5">
      <c r="A41" s="2" t="s">
        <v>40</v>
      </c>
    </row>
    <row r="42" spans="1:5">
      <c r="A42" s="13" t="s">
        <v>37</v>
      </c>
    </row>
    <row r="43" spans="1:5">
      <c r="A43" s="2" t="s">
        <v>43</v>
      </c>
      <c r="B43" s="15">
        <f>'3кв'!B48</f>
        <v>10470.934999999998</v>
      </c>
    </row>
    <row r="44" spans="1:5">
      <c r="A44" s="17" t="s">
        <v>56</v>
      </c>
      <c r="B44" s="16"/>
    </row>
    <row r="45" spans="1:5">
      <c r="A45" s="2" t="s">
        <v>38</v>
      </c>
      <c r="B45" s="16">
        <f>19008+2227.16</f>
        <v>21235.16</v>
      </c>
    </row>
    <row r="46" spans="1:5">
      <c r="A46" s="2" t="s">
        <v>46</v>
      </c>
      <c r="B46" s="16">
        <f>3*100</f>
        <v>300</v>
      </c>
    </row>
    <row r="47" spans="1:5" ht="27.75">
      <c r="A47" s="19" t="s">
        <v>41</v>
      </c>
      <c r="B47" s="16">
        <f>E26</f>
        <v>16733.367000000002</v>
      </c>
    </row>
    <row r="48" spans="1:5">
      <c r="A48" s="13" t="s">
        <v>39</v>
      </c>
      <c r="B48" s="18">
        <f>B43+B45+B46-B47</f>
        <v>15272.727999999996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5"/>
  <sheetViews>
    <sheetView tabSelected="1" view="pageBreakPreview" topLeftCell="A16" zoomScaleSheetLayoutView="100" workbookViewId="0">
      <selection activeCell="A34" sqref="A34:XFD35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52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2" t="s">
        <v>61</v>
      </c>
      <c r="B1" s="72"/>
      <c r="C1" s="72"/>
      <c r="D1" s="30"/>
    </row>
    <row r="2" spans="1:5">
      <c r="A2" s="73" t="s">
        <v>62</v>
      </c>
      <c r="B2" s="73"/>
      <c r="C2" s="73"/>
      <c r="D2" s="31"/>
    </row>
    <row r="3" spans="1:5">
      <c r="A3" s="73" t="s">
        <v>85</v>
      </c>
      <c r="B3" s="73"/>
      <c r="C3" s="73"/>
      <c r="D3" s="31"/>
    </row>
    <row r="4" spans="1:5">
      <c r="A4" s="72" t="s">
        <v>63</v>
      </c>
      <c r="B4" s="72"/>
      <c r="C4" s="72"/>
      <c r="D4" s="30"/>
    </row>
    <row r="5" spans="1:5">
      <c r="A5" s="74"/>
      <c r="B5" s="74"/>
      <c r="C5" s="74"/>
    </row>
    <row r="6" spans="1:5">
      <c r="A6" s="31"/>
      <c r="B6" s="32" t="s">
        <v>64</v>
      </c>
      <c r="C6" s="33">
        <f>'1кв'!B44</f>
        <v>5591.93</v>
      </c>
      <c r="D6" s="34"/>
    </row>
    <row r="7" spans="1:5">
      <c r="A7" s="31"/>
      <c r="B7" s="32" t="s">
        <v>87</v>
      </c>
      <c r="C7" s="33"/>
      <c r="D7" s="34"/>
    </row>
    <row r="8" spans="1:5">
      <c r="A8" s="35" t="s">
        <v>65</v>
      </c>
      <c r="B8" s="36" t="s">
        <v>66</v>
      </c>
      <c r="C8" s="37">
        <f>'1кв'!B46+'2 кв'!B45+'3кв'!B45+'4кв'!B45</f>
        <v>74108</v>
      </c>
      <c r="D8" s="38">
        <f>'1кв'!B46+'2 кв'!B45+'3кв'!B45+'4кв'!B45</f>
        <v>74108</v>
      </c>
    </row>
    <row r="9" spans="1:5">
      <c r="A9" s="35"/>
      <c r="B9" s="36" t="s">
        <v>67</v>
      </c>
      <c r="C9" s="37">
        <f>'1кв'!B47+'2 кв'!B46+'3кв'!B46+'4кв'!B46</f>
        <v>1200</v>
      </c>
      <c r="D9" s="38"/>
    </row>
    <row r="10" spans="1:5">
      <c r="A10" s="39"/>
      <c r="B10" s="36" t="s">
        <v>68</v>
      </c>
      <c r="C10" s="33">
        <f>SUM(C8:C9)</f>
        <v>75308</v>
      </c>
      <c r="D10" s="34"/>
    </row>
    <row r="11" spans="1:5">
      <c r="B11" s="70"/>
      <c r="C11" s="71"/>
      <c r="D11" s="40"/>
    </row>
    <row r="12" spans="1:5">
      <c r="A12" s="41" t="s">
        <v>69</v>
      </c>
      <c r="B12" s="42" t="s">
        <v>70</v>
      </c>
      <c r="C12" s="43">
        <f>'1кв'!E22+'2 кв'!E22+'3кв'!E22+'4кв'!E22</f>
        <v>50171.561999999998</v>
      </c>
      <c r="D12" s="40"/>
    </row>
    <row r="13" spans="1:5">
      <c r="B13" s="44" t="s">
        <v>42</v>
      </c>
      <c r="C13" s="43">
        <f>'1кв'!E24+'2 кв'!E23+'3кв'!E23+'4кв'!E23</f>
        <v>14269.5</v>
      </c>
      <c r="D13" s="40"/>
      <c r="E13" s="45"/>
    </row>
    <row r="14" spans="1:5" ht="31.5">
      <c r="B14" s="44" t="s">
        <v>71</v>
      </c>
      <c r="C14" s="43">
        <f>'1кв'!E23</f>
        <v>1186.1399999999999</v>
      </c>
      <c r="D14" s="40"/>
    </row>
    <row r="15" spans="1:5">
      <c r="A15" s="41"/>
      <c r="B15" s="46" t="s">
        <v>33</v>
      </c>
      <c r="C15" s="43">
        <v>0</v>
      </c>
      <c r="D15" s="40"/>
    </row>
    <row r="16" spans="1:5">
      <c r="A16" s="41"/>
      <c r="B16" s="47" t="s">
        <v>72</v>
      </c>
      <c r="C16" s="43" t="s">
        <v>73</v>
      </c>
      <c r="D16" s="40"/>
    </row>
    <row r="17" spans="1:5">
      <c r="B17" s="48" t="s">
        <v>74</v>
      </c>
      <c r="C17" s="33">
        <f>SUM(C12:C16)</f>
        <v>65627.202000000005</v>
      </c>
      <c r="D17" s="40"/>
      <c r="E17" s="45">
        <f>'[1]1кв'!E27+'[1]2кв'!E27+'[1]3кв'!E27+'[1]4 кв'!E27</f>
        <v>66151.842000000004</v>
      </c>
    </row>
    <row r="18" spans="1:5">
      <c r="B18" s="53"/>
      <c r="C18" s="33"/>
      <c r="D18" s="40"/>
      <c r="E18" s="45"/>
    </row>
    <row r="19" spans="1:5">
      <c r="B19" s="49" t="s">
        <v>75</v>
      </c>
      <c r="C19" s="33">
        <f>(C6+C10)-C17</f>
        <v>15272.727999999988</v>
      </c>
      <c r="D19" s="40"/>
    </row>
    <row r="20" spans="1:5">
      <c r="B20" s="35"/>
      <c r="C20" s="50"/>
      <c r="D20" s="40"/>
    </row>
    <row r="21" spans="1:5">
      <c r="B21" s="35" t="s">
        <v>76</v>
      </c>
      <c r="C21" s="35"/>
      <c r="D21" s="40"/>
    </row>
    <row r="22" spans="1:5">
      <c r="B22" s="35" t="s">
        <v>77</v>
      </c>
      <c r="C22" s="35">
        <v>6336</v>
      </c>
      <c r="D22" s="40"/>
    </row>
    <row r="23" spans="1:5">
      <c r="B23" s="51" t="s">
        <v>86</v>
      </c>
      <c r="C23" s="51">
        <v>8260</v>
      </c>
      <c r="D23" s="40"/>
    </row>
    <row r="24" spans="1:5">
      <c r="B24" s="35" t="s">
        <v>78</v>
      </c>
      <c r="C24" s="35">
        <f>C23-C22</f>
        <v>1924</v>
      </c>
      <c r="D24" s="40"/>
    </row>
    <row r="25" spans="1:5">
      <c r="B25" s="35"/>
      <c r="C25" s="50"/>
      <c r="D25" s="40"/>
    </row>
    <row r="26" spans="1:5">
      <c r="B26" s="35"/>
      <c r="C26" s="50"/>
      <c r="D26" s="40"/>
    </row>
    <row r="27" spans="1:5">
      <c r="B27" s="35"/>
      <c r="C27" s="50"/>
      <c r="D27" s="40"/>
    </row>
    <row r="28" spans="1:5">
      <c r="A28" s="1" t="s">
        <v>79</v>
      </c>
      <c r="B28" s="35" t="s">
        <v>88</v>
      </c>
      <c r="C28" s="50"/>
      <c r="D28" s="40"/>
    </row>
    <row r="29" spans="1:5">
      <c r="B29" s="35" t="s">
        <v>89</v>
      </c>
      <c r="C29" s="50"/>
      <c r="D29" s="40"/>
    </row>
    <row r="30" spans="1:5">
      <c r="B30" s="35" t="s">
        <v>90</v>
      </c>
      <c r="C30" s="50"/>
      <c r="D30" s="40"/>
    </row>
    <row r="31" spans="1:5">
      <c r="B31" s="35"/>
      <c r="C31" s="50"/>
      <c r="D31" s="40"/>
    </row>
    <row r="32" spans="1:5">
      <c r="B32" s="35"/>
      <c r="C32" s="50"/>
      <c r="D32" s="40"/>
    </row>
    <row r="33" spans="2:4">
      <c r="B33" s="35" t="s">
        <v>80</v>
      </c>
      <c r="C33" s="50"/>
      <c r="D33" s="40"/>
    </row>
    <row r="34" spans="2:4">
      <c r="B34" s="35"/>
      <c r="C34" s="50"/>
      <c r="D34" s="40"/>
    </row>
    <row r="35" spans="2:4">
      <c r="B35" s="35"/>
      <c r="C35" s="50"/>
      <c r="D35" s="40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 кв</vt:lpstr>
      <vt:lpstr>3кв</vt:lpstr>
      <vt:lpstr>4кв</vt:lpstr>
      <vt:lpstr>отчет</vt:lpstr>
      <vt:lpstr>'1кв'!Область_печати</vt:lpstr>
      <vt:lpstr>'2 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2023-03-02T11:11:02Z</dcterms:modified>
</cp:coreProperties>
</file>