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65" windowWidth="14805" windowHeight="7950" activeTab="4"/>
  </bookViews>
  <sheets>
    <sheet name="1кв" sheetId="20" r:id="rId1"/>
    <sheet name="2кв" sheetId="21" r:id="rId2"/>
    <sheet name="3кв" sheetId="22" r:id="rId3"/>
    <sheet name="4кв" sheetId="23" r:id="rId4"/>
    <sheet name="отчет" sheetId="24" r:id="rId5"/>
  </sheets>
  <definedNames>
    <definedName name="_xlnm.Print_Area" localSheetId="0">'1кв'!$A$1:$E$48</definedName>
    <definedName name="_xlnm.Print_Area" localSheetId="1">'2кв'!$A$1:$E$47</definedName>
    <definedName name="_xlnm.Print_Area" localSheetId="2">'3кв'!$A$1:$E$47</definedName>
    <definedName name="_xlnm.Print_Area" localSheetId="3">'4кв'!$A$1:$E$49</definedName>
    <definedName name="_xlnm.Print_Area" localSheetId="4">отчет!$A$1:$C$35</definedName>
  </definedNames>
  <calcPr calcId="124519"/>
</workbook>
</file>

<file path=xl/calcChain.xml><?xml version="1.0" encoding="utf-8"?>
<calcChain xmlns="http://schemas.openxmlformats.org/spreadsheetml/2006/main">
  <c r="C18" i="24"/>
  <c r="C16" s="1"/>
  <c r="C13"/>
  <c r="C12"/>
  <c r="C11"/>
  <c r="C8"/>
  <c r="C9" s="1"/>
  <c r="C6"/>
  <c r="B45" i="23"/>
  <c r="E27"/>
  <c r="C26" i="24"/>
  <c r="E23" i="23"/>
  <c r="E22"/>
  <c r="B48" s="1"/>
  <c r="C20" i="24" l="1"/>
  <c r="C21" s="1"/>
  <c r="B49" i="23"/>
  <c r="B43" i="22"/>
  <c r="E23"/>
  <c r="E22"/>
  <c r="E25" l="1"/>
  <c r="B46" s="1"/>
  <c r="B47"/>
  <c r="E25" i="21"/>
  <c r="B43"/>
  <c r="E23"/>
  <c r="B46" s="1"/>
  <c r="B47" s="1"/>
  <c r="E22"/>
  <c r="E22" i="20" l="1"/>
  <c r="E26"/>
  <c r="E24" l="1"/>
  <c r="E23"/>
  <c r="B47" l="1"/>
  <c r="B48" s="1"/>
</calcChain>
</file>

<file path=xl/sharedStrings.xml><?xml version="1.0" encoding="utf-8"?>
<sst xmlns="http://schemas.openxmlformats.org/spreadsheetml/2006/main" count="250" uniqueCount="95">
  <si>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</si>
  <si>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</si>
  <si>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</si>
  <si>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</si>
  <si>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</si>
  <si>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</si>
  <si>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</si>
  <si>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</si>
  <si>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</si>
  <si>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</si>
  <si>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</si>
  <si>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</si>
  <si>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</si>
  <si>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</si>
  <si>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</si>
  <si>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</si>
  <si>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</si>
  <si>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</si>
  <si>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</si>
  <si>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</si>
  <si>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</si>
  <si>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</si>
  <si>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</si>
  <si>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</si>
  <si>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</si>
  <si>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</si>
  <si>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Стоимость материалов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</si>
  <si>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</si>
  <si>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</si>
  <si>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</si>
  <si>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</si>
  <si>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</si>
  <si>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</si>
  <si>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Расходы по содержанию и тек. Ремонту</t>
  </si>
  <si>
    <t>г. Россошь, ул. Пролетарская, д. 100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</si>
  <si>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 от 11.05.2017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</si>
  <si>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  от   15.05.2017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</si>
  <si>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№100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</si>
  <si>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t>Общая площадь квартир - 268,7м2</t>
  </si>
  <si>
    <r>
      <t>Заказчик -</t>
    </r>
    <r>
      <rPr>
        <b/>
        <sz val="10.5"/>
        <color theme="1"/>
        <rFont val="Times New Roman"/>
        <family val="1"/>
        <charset val="204"/>
      </rPr>
      <t xml:space="preserve"> Собственники МКД, в лице председателя совета дома Лекомцевой Л.В.</t>
    </r>
  </si>
  <si>
    <t>1 квартал</t>
  </si>
  <si>
    <t>Остаток на начало квартала</t>
  </si>
  <si>
    <t xml:space="preserve">определена приложением № 9 к договору </t>
  </si>
  <si>
    <t xml:space="preserve">Общехозяйственные расходы </t>
  </si>
  <si>
    <t>Услуги по содержанию многоквартирного дома</t>
  </si>
  <si>
    <t>Обработка подъездов хлорсодержащими растворами  опрыскивание 1 раз в неделю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</si>
  <si>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 xml:space="preserve">  </t>
    </r>
  </si>
  <si>
    <t>за 1 квартал 2022 года</t>
  </si>
  <si>
    <t>"31" 03  2022 г.</t>
  </si>
  <si>
    <t>Предъявлено населению  14661,0</t>
  </si>
  <si>
    <t xml:space="preserve">           2. Всего за период с "01" 01 2022 г. по "31" 03 2022 г. выполнено работ (оказано услуг) на общую сумму четырнадцать  тысяч четыреста  девяносто четыре рубля 91 копейка</t>
  </si>
  <si>
    <t>за 2 квартал 2022 года</t>
  </si>
  <si>
    <t>"30" 06  2022 г.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</si>
  <si>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№5,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 от 27.11.2021 г.</t>
    </r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</si>
  <si>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 xml:space="preserve">Голубовой Раисы Митрофановны </t>
    </r>
  </si>
  <si>
    <r>
      <t>Заказчик -</t>
    </r>
    <r>
      <rPr>
        <b/>
        <sz val="10.5"/>
        <color theme="1"/>
        <rFont val="Times New Roman"/>
        <family val="1"/>
        <charset val="204"/>
      </rPr>
      <t xml:space="preserve"> Собственники МКД, в лице председателя совета дома Голубовой Р.М.</t>
    </r>
  </si>
  <si>
    <t>2 квартал</t>
  </si>
  <si>
    <t xml:space="preserve">           2. Всего за период с "01" 04 2022 г. по "30" 06 2022 г. выполнено работ (оказано услуг) на общую сумму четырнадцать тысяч двести двадцать семь рублей 67 копеек</t>
  </si>
  <si>
    <t>за 3 квартал 2022 года</t>
  </si>
  <si>
    <t>"30" 09  2022 г.</t>
  </si>
  <si>
    <t>3 квартал</t>
  </si>
  <si>
    <t xml:space="preserve">           2. Всего за период с "01" 07 2022 г. по "30" 09 2022 г. выполнено работ (оказано услуг) на общую сумму четырнадцать тысяч шестьсот тридцать восемь рублей 78 копеек</t>
  </si>
  <si>
    <t>Предъявлено населению  17796,87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</si>
  <si>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</si>
  <si>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</si>
  <si>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</si>
  <si>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</si>
  <si>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</si>
  <si>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</si>
  <si>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</si>
  <si>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</si>
  <si>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</si>
  <si>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 xml:space="preserve">Обработка подъездов хлорсодержащими растворами опрыскивание 1 раз в неделю </t>
  </si>
  <si>
    <t>Работы по договору, всего</t>
  </si>
  <si>
    <t>в том числе:</t>
  </si>
  <si>
    <t>Итого расходов</t>
  </si>
  <si>
    <t>Остаток средств на 01.01.2022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</si>
  <si>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</si>
  <si>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</si>
  <si>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</si>
  <si>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</si>
  <si>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</si>
  <si>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 год.</t>
  </si>
  <si>
    <t>Перечень предлагаемых работ на 2023 год.</t>
  </si>
  <si>
    <t>Предложение по структуре тарифа на 2023 год.</t>
  </si>
  <si>
    <t>за 4 квартал 2022 года</t>
  </si>
  <si>
    <t>"31" 12  2022 г.</t>
  </si>
  <si>
    <t>4 квартал</t>
  </si>
  <si>
    <t>Частичный ремонт подьезда (смета)</t>
  </si>
  <si>
    <t>ноябрь</t>
  </si>
  <si>
    <t xml:space="preserve">           2. Всего за период с "01" 10 2022 г. по "31" 12 2022 г. выполнено работ (оказано услуг) на общую сумму двадцать восемь тысяч четыреста тридцать  два рубля 91 копейка</t>
  </si>
  <si>
    <t>по ж.д. ул. Пролетарская, д. 100</t>
  </si>
  <si>
    <t>Начислено всего 64 915,74</t>
  </si>
  <si>
    <t>Непредвиденные работы - ч/ч</t>
  </si>
  <si>
    <t xml:space="preserve">    * Частичный ремонт подьезда (смета)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</si>
</sst>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[$-419]General"/>
    <numFmt numFmtId="165" formatCode="#,##0.00_ ;\-#,##0.00\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4" fillId="0" borderId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43" fontId="8" fillId="0" borderId="0" xfId="1" applyFont="1"/>
    <xf numFmtId="43" fontId="4" fillId="0" borderId="0" xfId="1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5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43" fontId="7" fillId="0" borderId="1" xfId="1" applyFont="1" applyBorder="1" applyAlignment="1">
      <alignment horizontal="center"/>
    </xf>
    <xf numFmtId="4" fontId="15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3" fillId="0" borderId="1" xfId="1" applyFont="1" applyBorder="1" applyAlignment="1">
      <alignment horizontal="center"/>
    </xf>
    <xf numFmtId="165" fontId="3" fillId="0" borderId="0" xfId="1" applyNumberFormat="1" applyFont="1" applyBorder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43" fontId="3" fillId="2" borderId="1" xfId="1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43" fontId="3" fillId="0" borderId="0" xfId="0" applyNumberFormat="1" applyFont="1"/>
    <xf numFmtId="49" fontId="3" fillId="2" borderId="1" xfId="0" applyNumberFormat="1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165" fontId="7" fillId="0" borderId="1" xfId="1" applyNumberFormat="1" applyFont="1" applyBorder="1" applyAlignment="1">
      <alignment horizontal="center"/>
    </xf>
    <xf numFmtId="43" fontId="3" fillId="0" borderId="0" xfId="1" applyFont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0" xfId="1" applyFont="1"/>
    <xf numFmtId="0" fontId="17" fillId="0" borderId="6" xfId="0" applyFont="1" applyFill="1" applyBorder="1" applyAlignment="1">
      <alignment wrapText="1"/>
    </xf>
    <xf numFmtId="165" fontId="8" fillId="0" borderId="0" xfId="1" applyNumberFormat="1" applyFont="1"/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3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topLeftCell="A21" zoomScaleSheetLayoutView="100" workbookViewId="0">
      <selection activeCell="H47" sqref="H47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>
      <c r="A1" s="72" t="s">
        <v>11</v>
      </c>
      <c r="B1" s="72"/>
      <c r="C1" s="72"/>
      <c r="D1" s="72"/>
      <c r="E1" s="72"/>
    </row>
    <row r="2" spans="1:5" ht="42.75" customHeight="1">
      <c r="A2" s="73" t="s">
        <v>12</v>
      </c>
      <c r="B2" s="74"/>
      <c r="C2" s="74"/>
      <c r="D2" s="74"/>
      <c r="E2" s="74"/>
    </row>
    <row r="3" spans="1:5" ht="18.75" customHeight="1">
      <c r="A3" s="75" t="s">
        <v>47</v>
      </c>
      <c r="B3" s="75"/>
      <c r="C3" s="75"/>
      <c r="D3" s="75"/>
      <c r="E3" s="75"/>
    </row>
    <row r="4" spans="1:5" s="1" customFormat="1" ht="15.75">
      <c r="A4" s="22" t="s">
        <v>13</v>
      </c>
      <c r="B4" s="4"/>
      <c r="C4" s="4"/>
      <c r="D4" s="77" t="s">
        <v>48</v>
      </c>
      <c r="E4" s="77"/>
    </row>
    <row r="5" spans="1:5">
      <c r="A5" s="21"/>
      <c r="B5" s="4"/>
      <c r="C5" s="4"/>
      <c r="D5" s="4"/>
      <c r="E5" s="4"/>
    </row>
    <row r="6" spans="1:5">
      <c r="A6" s="64" t="s">
        <v>0</v>
      </c>
      <c r="B6" s="64"/>
      <c r="C6" s="64"/>
      <c r="D6" s="64"/>
      <c r="E6" s="64"/>
    </row>
    <row r="7" spans="1:5">
      <c r="A7" s="76" t="s">
        <v>34</v>
      </c>
      <c r="B7" s="76"/>
      <c r="C7" s="76"/>
      <c r="D7" s="76"/>
      <c r="E7" s="76"/>
    </row>
    <row r="8" spans="1:5">
      <c r="A8" s="68" t="s">
        <v>1</v>
      </c>
      <c r="B8" s="68"/>
      <c r="C8" s="68"/>
      <c r="D8" s="68"/>
      <c r="E8" s="68"/>
    </row>
    <row r="9" spans="1:5" ht="19.5" customHeight="1">
      <c r="A9" s="64" t="s">
        <v>46</v>
      </c>
      <c r="B9" s="64"/>
      <c r="C9" s="64"/>
      <c r="D9" s="64"/>
      <c r="E9" s="64"/>
    </row>
    <row r="10" spans="1:5" ht="29.25" customHeight="1">
      <c r="A10" s="69" t="s">
        <v>14</v>
      </c>
      <c r="B10" s="70"/>
      <c r="C10" s="70"/>
      <c r="D10" s="70"/>
      <c r="E10" s="70"/>
    </row>
    <row r="11" spans="1:5" ht="33.75" customHeight="1">
      <c r="A11" s="64" t="s">
        <v>35</v>
      </c>
      <c r="B11" s="64"/>
      <c r="C11" s="64"/>
      <c r="D11" s="64"/>
      <c r="E11" s="64"/>
    </row>
    <row r="12" spans="1:5" ht="22.5" customHeight="1">
      <c r="A12" s="68" t="s">
        <v>15</v>
      </c>
      <c r="B12" s="71"/>
      <c r="C12" s="71"/>
      <c r="D12" s="71"/>
      <c r="E12" s="71"/>
    </row>
    <row r="13" spans="1:5" ht="16.5" customHeight="1">
      <c r="A13" s="64" t="s">
        <v>23</v>
      </c>
      <c r="B13" s="64"/>
      <c r="C13" s="64"/>
      <c r="D13" s="64"/>
      <c r="E13" s="64"/>
    </row>
    <row r="14" spans="1:5" ht="15.75" customHeight="1">
      <c r="A14" s="68" t="s">
        <v>2</v>
      </c>
      <c r="B14" s="71"/>
      <c r="C14" s="71"/>
      <c r="D14" s="71"/>
      <c r="E14" s="71"/>
    </row>
    <row r="15" spans="1:5">
      <c r="A15" s="64" t="s">
        <v>22</v>
      </c>
      <c r="B15" s="64"/>
      <c r="C15" s="64"/>
      <c r="D15" s="64"/>
      <c r="E15" s="64"/>
    </row>
    <row r="16" spans="1:5" ht="13.15" customHeight="1">
      <c r="A16" s="68" t="s">
        <v>16</v>
      </c>
      <c r="B16" s="71"/>
      <c r="C16" s="71"/>
      <c r="D16" s="71"/>
      <c r="E16" s="71"/>
    </row>
    <row r="17" spans="1:7" ht="31.15" customHeight="1">
      <c r="A17" s="64" t="s">
        <v>17</v>
      </c>
      <c r="B17" s="64"/>
      <c r="C17" s="64"/>
      <c r="D17" s="64"/>
      <c r="E17" s="64"/>
    </row>
    <row r="18" spans="1:7" ht="54.6" customHeight="1">
      <c r="A18" s="64" t="s">
        <v>36</v>
      </c>
      <c r="B18" s="64"/>
      <c r="C18" s="64"/>
      <c r="D18" s="64"/>
      <c r="E18" s="64"/>
    </row>
    <row r="19" spans="1:7" ht="32.450000000000003" customHeight="1">
      <c r="A19" s="62" t="s">
        <v>37</v>
      </c>
      <c r="B19" s="62"/>
      <c r="C19" s="62"/>
      <c r="D19" s="62"/>
      <c r="E19" s="62"/>
    </row>
    <row r="20" spans="1:7" ht="21.75" customHeight="1">
      <c r="A20" s="62"/>
      <c r="B20" s="62"/>
      <c r="C20" s="62"/>
      <c r="D20" s="62"/>
      <c r="E20" s="62"/>
      <c r="F20" s="2">
        <v>268.7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18" t="s">
        <v>44</v>
      </c>
      <c r="B22" s="9" t="s">
        <v>42</v>
      </c>
      <c r="C22" s="3" t="s">
        <v>4</v>
      </c>
      <c r="D22" s="3">
        <v>14.05</v>
      </c>
      <c r="E22" s="8">
        <f>D22*F20*G20</f>
        <v>11325.705</v>
      </c>
    </row>
    <row r="23" spans="1:7">
      <c r="A23" s="7" t="s">
        <v>43</v>
      </c>
      <c r="B23" s="9" t="s">
        <v>24</v>
      </c>
      <c r="C23" s="3" t="s">
        <v>4</v>
      </c>
      <c r="D23" s="3">
        <v>3.6</v>
      </c>
      <c r="E23" s="8">
        <f>D23*F20*3</f>
        <v>2901.96</v>
      </c>
    </row>
    <row r="24" spans="1:7" ht="45">
      <c r="A24" s="7" t="s">
        <v>45</v>
      </c>
      <c r="B24" s="9" t="s">
        <v>40</v>
      </c>
      <c r="C24" s="3" t="s">
        <v>4</v>
      </c>
      <c r="D24" s="3"/>
      <c r="E24" s="8">
        <f>89.08*3</f>
        <v>267.24</v>
      </c>
    </row>
    <row r="25" spans="1:7">
      <c r="A25" s="7" t="s">
        <v>26</v>
      </c>
      <c r="B25" s="9" t="s">
        <v>40</v>
      </c>
      <c r="C25" s="3" t="s">
        <v>27</v>
      </c>
      <c r="D25" s="3"/>
      <c r="E25" s="8">
        <v>0</v>
      </c>
    </row>
    <row r="26" spans="1:7" s="14" customFormat="1" ht="14.25">
      <c r="A26" s="10" t="s">
        <v>25</v>
      </c>
      <c r="B26" s="11"/>
      <c r="C26" s="12"/>
      <c r="D26" s="12"/>
      <c r="E26" s="13">
        <f>SUM(E22:E25)</f>
        <v>14494.905000000001</v>
      </c>
    </row>
    <row r="28" spans="1:7" ht="42" customHeight="1">
      <c r="A28" s="63" t="s">
        <v>50</v>
      </c>
      <c r="B28" s="63"/>
      <c r="C28" s="63"/>
      <c r="D28" s="63"/>
      <c r="E28" s="63"/>
    </row>
    <row r="29" spans="1:7" ht="35.25" customHeight="1">
      <c r="A29" s="64" t="s">
        <v>21</v>
      </c>
      <c r="B29" s="64"/>
      <c r="C29" s="64"/>
      <c r="D29" s="64"/>
      <c r="E29" s="64"/>
    </row>
    <row r="30" spans="1:7" ht="16.5" customHeight="1">
      <c r="A30" s="64" t="s">
        <v>20</v>
      </c>
      <c r="B30" s="64"/>
      <c r="C30" s="64"/>
      <c r="D30" s="64"/>
      <c r="E30" s="64"/>
    </row>
    <row r="31" spans="1:7" ht="28.5" customHeight="1">
      <c r="A31" s="64" t="s">
        <v>29</v>
      </c>
      <c r="B31" s="64"/>
      <c r="C31" s="64"/>
      <c r="D31" s="64"/>
      <c r="E31" s="64"/>
    </row>
    <row r="32" spans="1:7">
      <c r="A32" s="64" t="s">
        <v>18</v>
      </c>
      <c r="B32" s="64"/>
      <c r="C32" s="64"/>
      <c r="D32" s="64"/>
      <c r="E32" s="64"/>
    </row>
    <row r="33" spans="1:5">
      <c r="A33" s="65" t="s">
        <v>5</v>
      </c>
      <c r="B33" s="65"/>
      <c r="C33" s="65"/>
      <c r="D33" s="65"/>
      <c r="E33" s="65"/>
    </row>
    <row r="34" spans="1:5">
      <c r="A34" s="64" t="s">
        <v>18</v>
      </c>
      <c r="B34" s="64"/>
      <c r="C34" s="64"/>
      <c r="D34" s="64"/>
      <c r="E34" s="64"/>
    </row>
    <row r="35" spans="1:5" ht="13.9" customHeight="1">
      <c r="A35" s="66" t="s">
        <v>28</v>
      </c>
      <c r="B35" s="66"/>
      <c r="C35" s="66"/>
      <c r="D35" s="66"/>
      <c r="E35" s="5"/>
    </row>
    <row r="36" spans="1:5">
      <c r="B36" s="61" t="s">
        <v>19</v>
      </c>
      <c r="C36" s="61"/>
      <c r="D36" s="61"/>
      <c r="E36" s="6" t="s">
        <v>6</v>
      </c>
    </row>
    <row r="37" spans="1:5">
      <c r="A37" s="20"/>
      <c r="B37" s="20"/>
      <c r="C37" s="20"/>
      <c r="D37" s="20"/>
      <c r="E37" s="20"/>
    </row>
    <row r="38" spans="1:5" ht="13.9" customHeight="1">
      <c r="A38" s="67" t="s">
        <v>39</v>
      </c>
      <c r="B38" s="67"/>
      <c r="C38" s="67"/>
      <c r="D38" s="67"/>
      <c r="E38" s="5"/>
    </row>
    <row r="39" spans="1:5">
      <c r="B39" s="61" t="s">
        <v>19</v>
      </c>
      <c r="C39" s="61"/>
      <c r="D39" s="61"/>
      <c r="E39" s="6" t="s">
        <v>6</v>
      </c>
    </row>
    <row r="42" spans="1:5">
      <c r="A42" s="16" t="s">
        <v>38</v>
      </c>
    </row>
    <row r="43" spans="1:5">
      <c r="A43" s="14" t="s">
        <v>30</v>
      </c>
    </row>
    <row r="44" spans="1:5">
      <c r="A44" s="2" t="s">
        <v>41</v>
      </c>
      <c r="B44" s="23">
        <v>5085.47</v>
      </c>
    </row>
    <row r="45" spans="1:5" ht="31.5">
      <c r="A45" s="17" t="s">
        <v>49</v>
      </c>
      <c r="B45" s="24"/>
    </row>
    <row r="46" spans="1:5">
      <c r="A46" s="2" t="s">
        <v>31</v>
      </c>
      <c r="B46" s="24">
        <v>15228</v>
      </c>
    </row>
    <row r="47" spans="1:5" ht="30">
      <c r="A47" s="19" t="s">
        <v>33</v>
      </c>
      <c r="B47" s="24">
        <f>E26</f>
        <v>14494.905000000001</v>
      </c>
    </row>
    <row r="48" spans="1:5">
      <c r="A48" s="15" t="s">
        <v>32</v>
      </c>
      <c r="B48" s="23">
        <f>B44+B46-B47</f>
        <v>5818.5650000000005</v>
      </c>
    </row>
  </sheetData>
  <mergeCells count="30">
    <mergeCell ref="A1:E1"/>
    <mergeCell ref="A2:E2"/>
    <mergeCell ref="A3:E3"/>
    <mergeCell ref="A6:E6"/>
    <mergeCell ref="A7:E7"/>
    <mergeCell ref="D4:E4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topLeftCell="A19" zoomScaleSheetLayoutView="100" workbookViewId="0">
      <selection activeCell="A18" sqref="A18:E18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>
      <c r="A1" s="72" t="s">
        <v>11</v>
      </c>
      <c r="B1" s="72"/>
      <c r="C1" s="72"/>
      <c r="D1" s="72"/>
      <c r="E1" s="72"/>
    </row>
    <row r="2" spans="1:5" ht="42.75" customHeight="1">
      <c r="A2" s="73" t="s">
        <v>12</v>
      </c>
      <c r="B2" s="74"/>
      <c r="C2" s="74"/>
      <c r="D2" s="74"/>
      <c r="E2" s="74"/>
    </row>
    <row r="3" spans="1:5" ht="18.75" customHeight="1">
      <c r="A3" s="75" t="s">
        <v>51</v>
      </c>
      <c r="B3" s="75"/>
      <c r="C3" s="75"/>
      <c r="D3" s="75"/>
      <c r="E3" s="75"/>
    </row>
    <row r="4" spans="1:5" s="1" customFormat="1" ht="15.75">
      <c r="A4" s="22" t="s">
        <v>13</v>
      </c>
      <c r="B4" s="4"/>
      <c r="C4" s="4"/>
      <c r="D4" s="77" t="s">
        <v>52</v>
      </c>
      <c r="E4" s="77"/>
    </row>
    <row r="5" spans="1:5">
      <c r="A5" s="27"/>
      <c r="B5" s="4"/>
      <c r="C5" s="4"/>
      <c r="D5" s="4"/>
      <c r="E5" s="4"/>
    </row>
    <row r="6" spans="1:5">
      <c r="A6" s="64" t="s">
        <v>0</v>
      </c>
      <c r="B6" s="64"/>
      <c r="C6" s="64"/>
      <c r="D6" s="64"/>
      <c r="E6" s="64"/>
    </row>
    <row r="7" spans="1:5">
      <c r="A7" s="76" t="s">
        <v>34</v>
      </c>
      <c r="B7" s="76"/>
      <c r="C7" s="76"/>
      <c r="D7" s="76"/>
      <c r="E7" s="76"/>
    </row>
    <row r="8" spans="1:5">
      <c r="A8" s="68" t="s">
        <v>1</v>
      </c>
      <c r="B8" s="68"/>
      <c r="C8" s="68"/>
      <c r="D8" s="68"/>
      <c r="E8" s="68"/>
    </row>
    <row r="9" spans="1:5" ht="19.5" customHeight="1">
      <c r="A9" s="64" t="s">
        <v>54</v>
      </c>
      <c r="B9" s="64"/>
      <c r="C9" s="64"/>
      <c r="D9" s="64"/>
      <c r="E9" s="64"/>
    </row>
    <row r="10" spans="1:5" ht="29.25" customHeight="1">
      <c r="A10" s="69" t="s">
        <v>14</v>
      </c>
      <c r="B10" s="70"/>
      <c r="C10" s="70"/>
      <c r="D10" s="70"/>
      <c r="E10" s="70"/>
    </row>
    <row r="11" spans="1:5" ht="33.75" customHeight="1">
      <c r="A11" s="64" t="s">
        <v>53</v>
      </c>
      <c r="B11" s="64"/>
      <c r="C11" s="64"/>
      <c r="D11" s="64"/>
      <c r="E11" s="64"/>
    </row>
    <row r="12" spans="1:5" ht="22.5" customHeight="1">
      <c r="A12" s="68" t="s">
        <v>15</v>
      </c>
      <c r="B12" s="71"/>
      <c r="C12" s="71"/>
      <c r="D12" s="71"/>
      <c r="E12" s="71"/>
    </row>
    <row r="13" spans="1:5" ht="16.5" customHeight="1">
      <c r="A13" s="64" t="s">
        <v>23</v>
      </c>
      <c r="B13" s="64"/>
      <c r="C13" s="64"/>
      <c r="D13" s="64"/>
      <c r="E13" s="64"/>
    </row>
    <row r="14" spans="1:5" ht="15.75" customHeight="1">
      <c r="A14" s="68" t="s">
        <v>2</v>
      </c>
      <c r="B14" s="71"/>
      <c r="C14" s="71"/>
      <c r="D14" s="71"/>
      <c r="E14" s="71"/>
    </row>
    <row r="15" spans="1:5">
      <c r="A15" s="64" t="s">
        <v>22</v>
      </c>
      <c r="B15" s="64"/>
      <c r="C15" s="64"/>
      <c r="D15" s="64"/>
      <c r="E15" s="64"/>
    </row>
    <row r="16" spans="1:5" ht="13.15" customHeight="1">
      <c r="A16" s="68" t="s">
        <v>16</v>
      </c>
      <c r="B16" s="71"/>
      <c r="C16" s="71"/>
      <c r="D16" s="71"/>
      <c r="E16" s="71"/>
    </row>
    <row r="17" spans="1:7" ht="31.15" customHeight="1">
      <c r="A17" s="64" t="s">
        <v>17</v>
      </c>
      <c r="B17" s="64"/>
      <c r="C17" s="64"/>
      <c r="D17" s="64"/>
      <c r="E17" s="64"/>
    </row>
    <row r="18" spans="1:7" ht="54.6" customHeight="1">
      <c r="A18" s="64" t="s">
        <v>36</v>
      </c>
      <c r="B18" s="64"/>
      <c r="C18" s="64"/>
      <c r="D18" s="64"/>
      <c r="E18" s="64"/>
    </row>
    <row r="19" spans="1:7" ht="32.450000000000003" customHeight="1">
      <c r="A19" s="62" t="s">
        <v>37</v>
      </c>
      <c r="B19" s="62"/>
      <c r="C19" s="62"/>
      <c r="D19" s="62"/>
      <c r="E19" s="62"/>
    </row>
    <row r="20" spans="1:7" ht="21.75" customHeight="1">
      <c r="A20" s="62"/>
      <c r="B20" s="62"/>
      <c r="C20" s="62"/>
      <c r="D20" s="62"/>
      <c r="E20" s="62"/>
      <c r="F20" s="2">
        <v>268.7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18" t="s">
        <v>44</v>
      </c>
      <c r="B22" s="9" t="s">
        <v>42</v>
      </c>
      <c r="C22" s="3" t="s">
        <v>4</v>
      </c>
      <c r="D22" s="3">
        <v>14.05</v>
      </c>
      <c r="E22" s="8">
        <f>D22*F20*G20</f>
        <v>11325.705</v>
      </c>
    </row>
    <row r="23" spans="1:7">
      <c r="A23" s="7" t="s">
        <v>43</v>
      </c>
      <c r="B23" s="9" t="s">
        <v>24</v>
      </c>
      <c r="C23" s="3" t="s">
        <v>4</v>
      </c>
      <c r="D23" s="3">
        <v>3.6</v>
      </c>
      <c r="E23" s="8">
        <f>D23*F20*3</f>
        <v>2901.96</v>
      </c>
    </row>
    <row r="24" spans="1:7">
      <c r="A24" s="7" t="s">
        <v>26</v>
      </c>
      <c r="B24" s="9" t="s">
        <v>56</v>
      </c>
      <c r="C24" s="3" t="s">
        <v>27</v>
      </c>
      <c r="D24" s="3"/>
      <c r="E24" s="8">
        <v>0</v>
      </c>
    </row>
    <row r="25" spans="1:7" s="14" customFormat="1" ht="14.25">
      <c r="A25" s="10" t="s">
        <v>25</v>
      </c>
      <c r="B25" s="11"/>
      <c r="C25" s="12"/>
      <c r="D25" s="12"/>
      <c r="E25" s="13">
        <f>SUM(E22:E24)</f>
        <v>14227.665000000001</v>
      </c>
    </row>
    <row r="27" spans="1:7" ht="42" customHeight="1">
      <c r="A27" s="63" t="s">
        <v>57</v>
      </c>
      <c r="B27" s="63"/>
      <c r="C27" s="63"/>
      <c r="D27" s="63"/>
      <c r="E27" s="63"/>
    </row>
    <row r="28" spans="1:7" ht="35.25" customHeight="1">
      <c r="A28" s="64" t="s">
        <v>21</v>
      </c>
      <c r="B28" s="64"/>
      <c r="C28" s="64"/>
      <c r="D28" s="64"/>
      <c r="E28" s="64"/>
    </row>
    <row r="29" spans="1:7" ht="16.5" customHeight="1">
      <c r="A29" s="64" t="s">
        <v>20</v>
      </c>
      <c r="B29" s="64"/>
      <c r="C29" s="64"/>
      <c r="D29" s="64"/>
      <c r="E29" s="64"/>
    </row>
    <row r="30" spans="1:7" ht="28.5" customHeight="1">
      <c r="A30" s="64" t="s">
        <v>29</v>
      </c>
      <c r="B30" s="64"/>
      <c r="C30" s="64"/>
      <c r="D30" s="64"/>
      <c r="E30" s="64"/>
    </row>
    <row r="31" spans="1:7">
      <c r="A31" s="64" t="s">
        <v>18</v>
      </c>
      <c r="B31" s="64"/>
      <c r="C31" s="64"/>
      <c r="D31" s="64"/>
      <c r="E31" s="64"/>
    </row>
    <row r="32" spans="1:7">
      <c r="A32" s="65" t="s">
        <v>5</v>
      </c>
      <c r="B32" s="65"/>
      <c r="C32" s="65"/>
      <c r="D32" s="65"/>
      <c r="E32" s="65"/>
    </row>
    <row r="33" spans="1:5">
      <c r="A33" s="64" t="s">
        <v>18</v>
      </c>
      <c r="B33" s="64"/>
      <c r="C33" s="64"/>
      <c r="D33" s="64"/>
      <c r="E33" s="64"/>
    </row>
    <row r="34" spans="1:5" ht="13.9" customHeight="1">
      <c r="A34" s="66" t="s">
        <v>28</v>
      </c>
      <c r="B34" s="66"/>
      <c r="C34" s="66"/>
      <c r="D34" s="66"/>
      <c r="E34" s="5"/>
    </row>
    <row r="35" spans="1:5">
      <c r="B35" s="61" t="s">
        <v>19</v>
      </c>
      <c r="C35" s="61"/>
      <c r="D35" s="61"/>
      <c r="E35" s="6" t="s">
        <v>6</v>
      </c>
    </row>
    <row r="36" spans="1:5">
      <c r="A36" s="26"/>
      <c r="B36" s="26"/>
      <c r="C36" s="26"/>
      <c r="D36" s="26"/>
      <c r="E36" s="26"/>
    </row>
    <row r="37" spans="1:5" ht="13.9" customHeight="1">
      <c r="A37" s="67" t="s">
        <v>55</v>
      </c>
      <c r="B37" s="67"/>
      <c r="C37" s="67"/>
      <c r="D37" s="67"/>
      <c r="E37" s="5"/>
    </row>
    <row r="38" spans="1:5">
      <c r="B38" s="61" t="s">
        <v>19</v>
      </c>
      <c r="C38" s="61"/>
      <c r="D38" s="61"/>
      <c r="E38" s="6" t="s">
        <v>6</v>
      </c>
    </row>
    <row r="41" spans="1:5">
      <c r="A41" s="16" t="s">
        <v>38</v>
      </c>
    </row>
    <row r="42" spans="1:5">
      <c r="A42" s="14" t="s">
        <v>30</v>
      </c>
    </row>
    <row r="43" spans="1:5">
      <c r="A43" s="2" t="s">
        <v>41</v>
      </c>
      <c r="B43" s="23">
        <f>'1кв'!B48</f>
        <v>5818.5650000000005</v>
      </c>
    </row>
    <row r="44" spans="1:5" ht="31.5">
      <c r="A44" s="17" t="s">
        <v>49</v>
      </c>
      <c r="B44" s="24"/>
    </row>
    <row r="45" spans="1:5">
      <c r="A45" s="2" t="s">
        <v>31</v>
      </c>
      <c r="B45" s="24">
        <v>14094</v>
      </c>
    </row>
    <row r="46" spans="1:5" ht="30">
      <c r="A46" s="25" t="s">
        <v>33</v>
      </c>
      <c r="B46" s="24">
        <f>E25</f>
        <v>14227.665000000001</v>
      </c>
    </row>
    <row r="47" spans="1:5">
      <c r="A47" s="15" t="s">
        <v>32</v>
      </c>
      <c r="B47" s="23">
        <f>B43+B45-B46</f>
        <v>5684.9000000000015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8:D38"/>
    <mergeCell ref="A20:E20"/>
    <mergeCell ref="A27:E27"/>
    <mergeCell ref="A28:E28"/>
    <mergeCell ref="A29:E29"/>
    <mergeCell ref="A30:E30"/>
    <mergeCell ref="A31:E31"/>
    <mergeCell ref="A32:E32"/>
    <mergeCell ref="A33:E33"/>
    <mergeCell ref="A34:D34"/>
    <mergeCell ref="B35:D35"/>
    <mergeCell ref="A37:D3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topLeftCell="A19" zoomScaleSheetLayoutView="100" workbookViewId="0">
      <selection activeCell="B46" sqref="B46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>
      <c r="A1" s="72" t="s">
        <v>11</v>
      </c>
      <c r="B1" s="72"/>
      <c r="C1" s="72"/>
      <c r="D1" s="72"/>
      <c r="E1" s="72"/>
    </row>
    <row r="2" spans="1:5" ht="42.75" customHeight="1">
      <c r="A2" s="73" t="s">
        <v>12</v>
      </c>
      <c r="B2" s="74"/>
      <c r="C2" s="74"/>
      <c r="D2" s="74"/>
      <c r="E2" s="74"/>
    </row>
    <row r="3" spans="1:5" ht="18.75" customHeight="1">
      <c r="A3" s="75" t="s">
        <v>58</v>
      </c>
      <c r="B3" s="75"/>
      <c r="C3" s="75"/>
      <c r="D3" s="75"/>
      <c r="E3" s="75"/>
    </row>
    <row r="4" spans="1:5" s="1" customFormat="1" ht="15.75">
      <c r="A4" s="22" t="s">
        <v>13</v>
      </c>
      <c r="B4" s="4"/>
      <c r="C4" s="4"/>
      <c r="D4" s="77" t="s">
        <v>59</v>
      </c>
      <c r="E4" s="77"/>
    </row>
    <row r="5" spans="1:5">
      <c r="A5" s="30"/>
      <c r="B5" s="4"/>
      <c r="C5" s="4"/>
      <c r="D5" s="4"/>
      <c r="E5" s="4"/>
    </row>
    <row r="6" spans="1:5">
      <c r="A6" s="64" t="s">
        <v>0</v>
      </c>
      <c r="B6" s="64"/>
      <c r="C6" s="64"/>
      <c r="D6" s="64"/>
      <c r="E6" s="64"/>
    </row>
    <row r="7" spans="1:5">
      <c r="A7" s="76" t="s">
        <v>34</v>
      </c>
      <c r="B7" s="76"/>
      <c r="C7" s="76"/>
      <c r="D7" s="76"/>
      <c r="E7" s="76"/>
    </row>
    <row r="8" spans="1:5">
      <c r="A8" s="68" t="s">
        <v>1</v>
      </c>
      <c r="B8" s="68"/>
      <c r="C8" s="68"/>
      <c r="D8" s="68"/>
      <c r="E8" s="68"/>
    </row>
    <row r="9" spans="1:5" ht="19.5" customHeight="1">
      <c r="A9" s="64" t="s">
        <v>54</v>
      </c>
      <c r="B9" s="64"/>
      <c r="C9" s="64"/>
      <c r="D9" s="64"/>
      <c r="E9" s="64"/>
    </row>
    <row r="10" spans="1:5" ht="29.25" customHeight="1">
      <c r="A10" s="69" t="s">
        <v>14</v>
      </c>
      <c r="B10" s="70"/>
      <c r="C10" s="70"/>
      <c r="D10" s="70"/>
      <c r="E10" s="70"/>
    </row>
    <row r="11" spans="1:5" ht="33.75" customHeight="1">
      <c r="A11" s="64" t="s">
        <v>53</v>
      </c>
      <c r="B11" s="64"/>
      <c r="C11" s="64"/>
      <c r="D11" s="64"/>
      <c r="E11" s="64"/>
    </row>
    <row r="12" spans="1:5" ht="22.5" customHeight="1">
      <c r="A12" s="68" t="s">
        <v>15</v>
      </c>
      <c r="B12" s="71"/>
      <c r="C12" s="71"/>
      <c r="D12" s="71"/>
      <c r="E12" s="71"/>
    </row>
    <row r="13" spans="1:5" ht="16.5" customHeight="1">
      <c r="A13" s="64" t="s">
        <v>23</v>
      </c>
      <c r="B13" s="64"/>
      <c r="C13" s="64"/>
      <c r="D13" s="64"/>
      <c r="E13" s="64"/>
    </row>
    <row r="14" spans="1:5" ht="15.75" customHeight="1">
      <c r="A14" s="68" t="s">
        <v>2</v>
      </c>
      <c r="B14" s="71"/>
      <c r="C14" s="71"/>
      <c r="D14" s="71"/>
      <c r="E14" s="71"/>
    </row>
    <row r="15" spans="1:5">
      <c r="A15" s="64" t="s">
        <v>22</v>
      </c>
      <c r="B15" s="64"/>
      <c r="C15" s="64"/>
      <c r="D15" s="64"/>
      <c r="E15" s="64"/>
    </row>
    <row r="16" spans="1:5" ht="13.15" customHeight="1">
      <c r="A16" s="68" t="s">
        <v>16</v>
      </c>
      <c r="B16" s="71"/>
      <c r="C16" s="71"/>
      <c r="D16" s="71"/>
      <c r="E16" s="71"/>
    </row>
    <row r="17" spans="1:7" ht="31.15" customHeight="1">
      <c r="A17" s="64" t="s">
        <v>17</v>
      </c>
      <c r="B17" s="64"/>
      <c r="C17" s="64"/>
      <c r="D17" s="64"/>
      <c r="E17" s="64"/>
    </row>
    <row r="18" spans="1:7" ht="61.5" customHeight="1">
      <c r="A18" s="64" t="s">
        <v>36</v>
      </c>
      <c r="B18" s="64"/>
      <c r="C18" s="64"/>
      <c r="D18" s="64"/>
      <c r="E18" s="64"/>
    </row>
    <row r="19" spans="1:7" ht="32.450000000000003" customHeight="1">
      <c r="A19" s="62" t="s">
        <v>37</v>
      </c>
      <c r="B19" s="62"/>
      <c r="C19" s="62"/>
      <c r="D19" s="62"/>
      <c r="E19" s="62"/>
    </row>
    <row r="20" spans="1:7" ht="21.75" customHeight="1">
      <c r="A20" s="62"/>
      <c r="B20" s="62"/>
      <c r="C20" s="62"/>
      <c r="D20" s="62"/>
      <c r="E20" s="62"/>
      <c r="F20" s="2">
        <v>268.7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18" t="s">
        <v>44</v>
      </c>
      <c r="B22" s="9" t="s">
        <v>42</v>
      </c>
      <c r="C22" s="3" t="s">
        <v>4</v>
      </c>
      <c r="D22" s="3">
        <v>14.26</v>
      </c>
      <c r="E22" s="8">
        <f>D22*F20*G20</f>
        <v>11494.985999999999</v>
      </c>
    </row>
    <row r="23" spans="1:7">
      <c r="A23" s="7" t="s">
        <v>43</v>
      </c>
      <c r="B23" s="9" t="s">
        <v>24</v>
      </c>
      <c r="C23" s="3" t="s">
        <v>4</v>
      </c>
      <c r="D23" s="3">
        <v>3.9</v>
      </c>
      <c r="E23" s="8">
        <f>D23*F20*3</f>
        <v>3143.7899999999995</v>
      </c>
    </row>
    <row r="24" spans="1:7">
      <c r="A24" s="7" t="s">
        <v>26</v>
      </c>
      <c r="B24" s="9" t="s">
        <v>60</v>
      </c>
      <c r="C24" s="3" t="s">
        <v>27</v>
      </c>
      <c r="D24" s="3"/>
      <c r="E24" s="8">
        <v>0</v>
      </c>
    </row>
    <row r="25" spans="1:7" s="14" customFormat="1" ht="14.25">
      <c r="A25" s="10" t="s">
        <v>25</v>
      </c>
      <c r="B25" s="11"/>
      <c r="C25" s="12"/>
      <c r="D25" s="12"/>
      <c r="E25" s="13">
        <f>SUM(E22:E24)</f>
        <v>14638.775999999998</v>
      </c>
    </row>
    <row r="27" spans="1:7" ht="42" customHeight="1">
      <c r="A27" s="63" t="s">
        <v>61</v>
      </c>
      <c r="B27" s="63"/>
      <c r="C27" s="63"/>
      <c r="D27" s="63"/>
      <c r="E27" s="63"/>
    </row>
    <row r="28" spans="1:7" ht="35.25" customHeight="1">
      <c r="A28" s="64" t="s">
        <v>21</v>
      </c>
      <c r="B28" s="64"/>
      <c r="C28" s="64"/>
      <c r="D28" s="64"/>
      <c r="E28" s="64"/>
    </row>
    <row r="29" spans="1:7" ht="16.5" customHeight="1">
      <c r="A29" s="64" t="s">
        <v>20</v>
      </c>
      <c r="B29" s="64"/>
      <c r="C29" s="64"/>
      <c r="D29" s="64"/>
      <c r="E29" s="64"/>
    </row>
    <row r="30" spans="1:7" ht="28.5" customHeight="1">
      <c r="A30" s="64" t="s">
        <v>29</v>
      </c>
      <c r="B30" s="64"/>
      <c r="C30" s="64"/>
      <c r="D30" s="64"/>
      <c r="E30" s="64"/>
    </row>
    <row r="31" spans="1:7">
      <c r="A31" s="64" t="s">
        <v>18</v>
      </c>
      <c r="B31" s="64"/>
      <c r="C31" s="64"/>
      <c r="D31" s="64"/>
      <c r="E31" s="64"/>
    </row>
    <row r="32" spans="1:7">
      <c r="A32" s="65" t="s">
        <v>5</v>
      </c>
      <c r="B32" s="65"/>
      <c r="C32" s="65"/>
      <c r="D32" s="65"/>
      <c r="E32" s="65"/>
    </row>
    <row r="33" spans="1:5">
      <c r="A33" s="64" t="s">
        <v>18</v>
      </c>
      <c r="B33" s="64"/>
      <c r="C33" s="64"/>
      <c r="D33" s="64"/>
      <c r="E33" s="64"/>
    </row>
    <row r="34" spans="1:5" ht="13.9" customHeight="1">
      <c r="A34" s="66" t="s">
        <v>28</v>
      </c>
      <c r="B34" s="66"/>
      <c r="C34" s="66"/>
      <c r="D34" s="66"/>
      <c r="E34" s="5"/>
    </row>
    <row r="35" spans="1:5">
      <c r="B35" s="61" t="s">
        <v>19</v>
      </c>
      <c r="C35" s="61"/>
      <c r="D35" s="61"/>
      <c r="E35" s="6" t="s">
        <v>6</v>
      </c>
    </row>
    <row r="36" spans="1:5">
      <c r="A36" s="29"/>
      <c r="B36" s="29"/>
      <c r="C36" s="29"/>
      <c r="D36" s="29"/>
      <c r="E36" s="29"/>
    </row>
    <row r="37" spans="1:5" ht="13.9" customHeight="1">
      <c r="A37" s="67" t="s">
        <v>55</v>
      </c>
      <c r="B37" s="67"/>
      <c r="C37" s="67"/>
      <c r="D37" s="67"/>
      <c r="E37" s="5"/>
    </row>
    <row r="38" spans="1:5">
      <c r="B38" s="61" t="s">
        <v>19</v>
      </c>
      <c r="C38" s="61"/>
      <c r="D38" s="61"/>
      <c r="E38" s="6" t="s">
        <v>6</v>
      </c>
    </row>
    <row r="41" spans="1:5">
      <c r="A41" s="16" t="s">
        <v>38</v>
      </c>
    </row>
    <row r="42" spans="1:5">
      <c r="A42" s="14" t="s">
        <v>30</v>
      </c>
    </row>
    <row r="43" spans="1:5">
      <c r="A43" s="2" t="s">
        <v>41</v>
      </c>
      <c r="B43" s="23">
        <f>'2кв'!B47</f>
        <v>5684.9000000000015</v>
      </c>
    </row>
    <row r="44" spans="1:5" ht="31.5">
      <c r="A44" s="17" t="s">
        <v>62</v>
      </c>
      <c r="B44" s="24"/>
    </row>
    <row r="45" spans="1:5">
      <c r="A45" s="2" t="s">
        <v>31</v>
      </c>
      <c r="B45" s="24">
        <v>16751.580000000002</v>
      </c>
    </row>
    <row r="46" spans="1:5" ht="30">
      <c r="A46" s="28" t="s">
        <v>33</v>
      </c>
      <c r="B46" s="24">
        <f>E25</f>
        <v>14638.775999999998</v>
      </c>
    </row>
    <row r="47" spans="1:5">
      <c r="A47" s="15" t="s">
        <v>32</v>
      </c>
      <c r="B47" s="23">
        <f>B43+B45-B46</f>
        <v>7797.7040000000052</v>
      </c>
    </row>
  </sheetData>
  <mergeCells count="30">
    <mergeCell ref="B38:D38"/>
    <mergeCell ref="A20:E20"/>
    <mergeCell ref="A27:E27"/>
    <mergeCell ref="A28:E28"/>
    <mergeCell ref="A29:E29"/>
    <mergeCell ref="A30:E30"/>
    <mergeCell ref="A31:E31"/>
    <mergeCell ref="A32:E32"/>
    <mergeCell ref="A33:E33"/>
    <mergeCell ref="A34:D34"/>
    <mergeCell ref="B35:D35"/>
    <mergeCell ref="A37:D3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topLeftCell="A16" zoomScaleSheetLayoutView="100" workbookViewId="0">
      <selection activeCell="A25" sqref="A25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>
      <c r="A1" s="72" t="s">
        <v>11</v>
      </c>
      <c r="B1" s="72"/>
      <c r="C1" s="72"/>
      <c r="D1" s="72"/>
      <c r="E1" s="72"/>
    </row>
    <row r="2" spans="1:5" ht="42.75" customHeight="1">
      <c r="A2" s="73" t="s">
        <v>12</v>
      </c>
      <c r="B2" s="74"/>
      <c r="C2" s="74"/>
      <c r="D2" s="74"/>
      <c r="E2" s="74"/>
    </row>
    <row r="3" spans="1:5" ht="18.75" customHeight="1">
      <c r="A3" s="75" t="s">
        <v>85</v>
      </c>
      <c r="B3" s="75"/>
      <c r="C3" s="75"/>
      <c r="D3" s="75"/>
      <c r="E3" s="75"/>
    </row>
    <row r="4" spans="1:5" s="1" customFormat="1" ht="15.75">
      <c r="A4" s="22" t="s">
        <v>13</v>
      </c>
      <c r="B4" s="4"/>
      <c r="C4" s="4"/>
      <c r="D4" s="77" t="s">
        <v>86</v>
      </c>
      <c r="E4" s="77"/>
    </row>
    <row r="5" spans="1:5">
      <c r="A5" s="33"/>
      <c r="B5" s="4"/>
      <c r="C5" s="4"/>
      <c r="D5" s="4"/>
      <c r="E5" s="4"/>
    </row>
    <row r="6" spans="1:5">
      <c r="A6" s="64" t="s">
        <v>0</v>
      </c>
      <c r="B6" s="64"/>
      <c r="C6" s="64"/>
      <c r="D6" s="64"/>
      <c r="E6" s="64"/>
    </row>
    <row r="7" spans="1:5">
      <c r="A7" s="76" t="s">
        <v>34</v>
      </c>
      <c r="B7" s="76"/>
      <c r="C7" s="76"/>
      <c r="D7" s="76"/>
      <c r="E7" s="76"/>
    </row>
    <row r="8" spans="1:5">
      <c r="A8" s="68" t="s">
        <v>1</v>
      </c>
      <c r="B8" s="68"/>
      <c r="C8" s="68"/>
      <c r="D8" s="68"/>
      <c r="E8" s="68"/>
    </row>
    <row r="9" spans="1:5" ht="19.5" customHeight="1">
      <c r="A9" s="64" t="s">
        <v>54</v>
      </c>
      <c r="B9" s="64"/>
      <c r="C9" s="64"/>
      <c r="D9" s="64"/>
      <c r="E9" s="64"/>
    </row>
    <row r="10" spans="1:5" ht="29.25" customHeight="1">
      <c r="A10" s="69" t="s">
        <v>14</v>
      </c>
      <c r="B10" s="70"/>
      <c r="C10" s="70"/>
      <c r="D10" s="70"/>
      <c r="E10" s="70"/>
    </row>
    <row r="11" spans="1:5" ht="33.75" customHeight="1">
      <c r="A11" s="64" t="s">
        <v>53</v>
      </c>
      <c r="B11" s="64"/>
      <c r="C11" s="64"/>
      <c r="D11" s="64"/>
      <c r="E11" s="64"/>
    </row>
    <row r="12" spans="1:5" ht="22.5" customHeight="1">
      <c r="A12" s="68" t="s">
        <v>15</v>
      </c>
      <c r="B12" s="71"/>
      <c r="C12" s="71"/>
      <c r="D12" s="71"/>
      <c r="E12" s="71"/>
    </row>
    <row r="13" spans="1:5" ht="16.5" customHeight="1">
      <c r="A13" s="64" t="s">
        <v>23</v>
      </c>
      <c r="B13" s="64"/>
      <c r="C13" s="64"/>
      <c r="D13" s="64"/>
      <c r="E13" s="64"/>
    </row>
    <row r="14" spans="1:5" ht="15.75" customHeight="1">
      <c r="A14" s="68" t="s">
        <v>2</v>
      </c>
      <c r="B14" s="71"/>
      <c r="C14" s="71"/>
      <c r="D14" s="71"/>
      <c r="E14" s="71"/>
    </row>
    <row r="15" spans="1:5">
      <c r="A15" s="64" t="s">
        <v>22</v>
      </c>
      <c r="B15" s="64"/>
      <c r="C15" s="64"/>
      <c r="D15" s="64"/>
      <c r="E15" s="64"/>
    </row>
    <row r="16" spans="1:5" ht="13.15" customHeight="1">
      <c r="A16" s="68" t="s">
        <v>16</v>
      </c>
      <c r="B16" s="71"/>
      <c r="C16" s="71"/>
      <c r="D16" s="71"/>
      <c r="E16" s="71"/>
    </row>
    <row r="17" spans="1:7" ht="31.15" customHeight="1">
      <c r="A17" s="64" t="s">
        <v>17</v>
      </c>
      <c r="B17" s="64"/>
      <c r="C17" s="64"/>
      <c r="D17" s="64"/>
      <c r="E17" s="64"/>
    </row>
    <row r="18" spans="1:7" ht="61.5" customHeight="1">
      <c r="A18" s="64" t="s">
        <v>36</v>
      </c>
      <c r="B18" s="64"/>
      <c r="C18" s="64"/>
      <c r="D18" s="64"/>
      <c r="E18" s="64"/>
    </row>
    <row r="19" spans="1:7" ht="32.450000000000003" customHeight="1">
      <c r="A19" s="62" t="s">
        <v>37</v>
      </c>
      <c r="B19" s="62"/>
      <c r="C19" s="62"/>
      <c r="D19" s="62"/>
      <c r="E19" s="62"/>
    </row>
    <row r="20" spans="1:7" ht="21.75" customHeight="1">
      <c r="A20" s="62"/>
      <c r="B20" s="62"/>
      <c r="C20" s="62"/>
      <c r="D20" s="62"/>
      <c r="E20" s="62"/>
      <c r="F20" s="2">
        <v>268.7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18" t="s">
        <v>44</v>
      </c>
      <c r="B22" s="9" t="s">
        <v>42</v>
      </c>
      <c r="C22" s="3" t="s">
        <v>4</v>
      </c>
      <c r="D22" s="3">
        <v>14.26</v>
      </c>
      <c r="E22" s="8">
        <f>D22*F20*G20</f>
        <v>11494.985999999999</v>
      </c>
    </row>
    <row r="23" spans="1:7">
      <c r="A23" s="7" t="s">
        <v>43</v>
      </c>
      <c r="B23" s="9" t="s">
        <v>24</v>
      </c>
      <c r="C23" s="3" t="s">
        <v>4</v>
      </c>
      <c r="D23" s="3">
        <v>3.9</v>
      </c>
      <c r="E23" s="8">
        <f>D23*F20*3</f>
        <v>3143.7899999999995</v>
      </c>
    </row>
    <row r="24" spans="1:7">
      <c r="A24" s="7" t="s">
        <v>26</v>
      </c>
      <c r="B24" s="9" t="s">
        <v>87</v>
      </c>
      <c r="C24" s="3" t="s">
        <v>27</v>
      </c>
      <c r="D24" s="3"/>
      <c r="E24" s="8">
        <v>0</v>
      </c>
    </row>
    <row r="25" spans="1:7" ht="30">
      <c r="A25" s="59" t="s">
        <v>88</v>
      </c>
      <c r="B25" s="9" t="s">
        <v>89</v>
      </c>
      <c r="C25" s="3" t="s">
        <v>27</v>
      </c>
      <c r="D25" s="3"/>
      <c r="E25" s="8">
        <v>13794.13</v>
      </c>
    </row>
    <row r="26" spans="1:7">
      <c r="A26" s="7"/>
      <c r="B26" s="9"/>
      <c r="C26" s="3"/>
      <c r="D26" s="3"/>
      <c r="E26" s="8"/>
    </row>
    <row r="27" spans="1:7" s="14" customFormat="1" ht="14.25">
      <c r="A27" s="10" t="s">
        <v>25</v>
      </c>
      <c r="B27" s="11"/>
      <c r="C27" s="12"/>
      <c r="D27" s="12"/>
      <c r="E27" s="13">
        <f>SUM(E22:E26)</f>
        <v>28432.905999999995</v>
      </c>
    </row>
    <row r="29" spans="1:7" ht="42" customHeight="1">
      <c r="A29" s="63" t="s">
        <v>90</v>
      </c>
      <c r="B29" s="63"/>
      <c r="C29" s="63"/>
      <c r="D29" s="63"/>
      <c r="E29" s="63"/>
    </row>
    <row r="30" spans="1:7" ht="35.25" customHeight="1">
      <c r="A30" s="64" t="s">
        <v>21</v>
      </c>
      <c r="B30" s="64"/>
      <c r="C30" s="64"/>
      <c r="D30" s="64"/>
      <c r="E30" s="64"/>
    </row>
    <row r="31" spans="1:7" ht="16.5" customHeight="1">
      <c r="A31" s="64" t="s">
        <v>20</v>
      </c>
      <c r="B31" s="64"/>
      <c r="C31" s="64"/>
      <c r="D31" s="64"/>
      <c r="E31" s="64"/>
    </row>
    <row r="32" spans="1:7" ht="28.5" customHeight="1">
      <c r="A32" s="64" t="s">
        <v>29</v>
      </c>
      <c r="B32" s="64"/>
      <c r="C32" s="64"/>
      <c r="D32" s="64"/>
      <c r="E32" s="64"/>
    </row>
    <row r="33" spans="1:5">
      <c r="A33" s="64" t="s">
        <v>18</v>
      </c>
      <c r="B33" s="64"/>
      <c r="C33" s="64"/>
      <c r="D33" s="64"/>
      <c r="E33" s="64"/>
    </row>
    <row r="34" spans="1:5">
      <c r="A34" s="65" t="s">
        <v>5</v>
      </c>
      <c r="B34" s="65"/>
      <c r="C34" s="65"/>
      <c r="D34" s="65"/>
      <c r="E34" s="65"/>
    </row>
    <row r="35" spans="1:5">
      <c r="A35" s="64" t="s">
        <v>18</v>
      </c>
      <c r="B35" s="64"/>
      <c r="C35" s="64"/>
      <c r="D35" s="64"/>
      <c r="E35" s="64"/>
    </row>
    <row r="36" spans="1:5" ht="13.9" customHeight="1">
      <c r="A36" s="66" t="s">
        <v>28</v>
      </c>
      <c r="B36" s="66"/>
      <c r="C36" s="66"/>
      <c r="D36" s="66"/>
      <c r="E36" s="5"/>
    </row>
    <row r="37" spans="1:5">
      <c r="B37" s="61" t="s">
        <v>19</v>
      </c>
      <c r="C37" s="61"/>
      <c r="D37" s="61"/>
      <c r="E37" s="6" t="s">
        <v>6</v>
      </c>
    </row>
    <row r="38" spans="1:5">
      <c r="A38" s="32"/>
      <c r="B38" s="32"/>
      <c r="C38" s="32"/>
      <c r="D38" s="32"/>
      <c r="E38" s="32"/>
    </row>
    <row r="39" spans="1:5" ht="13.9" customHeight="1">
      <c r="A39" s="67" t="s">
        <v>55</v>
      </c>
      <c r="B39" s="67"/>
      <c r="C39" s="67"/>
      <c r="D39" s="67"/>
      <c r="E39" s="5"/>
    </row>
    <row r="40" spans="1:5">
      <c r="B40" s="61" t="s">
        <v>19</v>
      </c>
      <c r="C40" s="61"/>
      <c r="D40" s="61"/>
      <c r="E40" s="6" t="s">
        <v>6</v>
      </c>
    </row>
    <row r="43" spans="1:5">
      <c r="A43" s="16" t="s">
        <v>38</v>
      </c>
    </row>
    <row r="44" spans="1:5">
      <c r="A44" s="14" t="s">
        <v>30</v>
      </c>
    </row>
    <row r="45" spans="1:5">
      <c r="A45" s="2" t="s">
        <v>41</v>
      </c>
      <c r="B45" s="23">
        <f>'3кв'!B47</f>
        <v>7797.7040000000052</v>
      </c>
    </row>
    <row r="46" spans="1:5" ht="31.5">
      <c r="A46" s="17" t="s">
        <v>62</v>
      </c>
      <c r="B46" s="24"/>
    </row>
    <row r="47" spans="1:5">
      <c r="A47" s="2" t="s">
        <v>31</v>
      </c>
      <c r="B47" s="24">
        <v>17796.87</v>
      </c>
    </row>
    <row r="48" spans="1:5" ht="30">
      <c r="A48" s="31" t="s">
        <v>33</v>
      </c>
      <c r="B48" s="24">
        <f>E27</f>
        <v>28432.905999999995</v>
      </c>
    </row>
    <row r="49" spans="1:2">
      <c r="A49" s="15" t="s">
        <v>32</v>
      </c>
      <c r="B49" s="60">
        <f>B45+B47-B48</f>
        <v>-2838.3319999999912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D36"/>
    <mergeCell ref="B37:D37"/>
    <mergeCell ref="A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topLeftCell="A19" zoomScaleSheetLayoutView="100" workbookViewId="0">
      <selection activeCell="A36" sqref="A36:XFD38"/>
    </sheetView>
  </sheetViews>
  <sheetFormatPr defaultRowHeight="15.75"/>
  <cols>
    <col min="1" max="1" width="10.5703125" style="1" customWidth="1"/>
    <col min="2" max="2" width="54.28515625" style="1" customWidth="1"/>
    <col min="3" max="3" width="15.28515625" style="58" customWidth="1"/>
    <col min="4" max="4" width="11.85546875" style="1" customWidth="1"/>
    <col min="5" max="5" width="14.7109375" style="1" customWidth="1"/>
    <col min="6" max="6" width="12.42578125" style="1" customWidth="1"/>
    <col min="7" max="7" width="12" style="1" customWidth="1"/>
    <col min="8" max="8" width="13.5703125" style="1" customWidth="1"/>
    <col min="9" max="16384" width="9.140625" style="1"/>
  </cols>
  <sheetData>
    <row r="1" spans="1:5">
      <c r="A1" s="78" t="s">
        <v>63</v>
      </c>
      <c r="B1" s="78"/>
      <c r="C1" s="78"/>
      <c r="D1" s="34"/>
    </row>
    <row r="2" spans="1:5">
      <c r="A2" s="79" t="s">
        <v>64</v>
      </c>
      <c r="B2" s="79"/>
      <c r="C2" s="79"/>
      <c r="D2" s="35"/>
    </row>
    <row r="3" spans="1:5">
      <c r="A3" s="79" t="s">
        <v>65</v>
      </c>
      <c r="B3" s="79"/>
      <c r="C3" s="79"/>
      <c r="D3" s="35"/>
    </row>
    <row r="4" spans="1:5">
      <c r="A4" s="78" t="s">
        <v>91</v>
      </c>
      <c r="B4" s="78"/>
      <c r="C4" s="78"/>
      <c r="D4" s="34"/>
    </row>
    <row r="5" spans="1:5">
      <c r="A5" s="80"/>
      <c r="B5" s="80"/>
      <c r="C5" s="80"/>
    </row>
    <row r="6" spans="1:5">
      <c r="A6" s="35"/>
      <c r="B6" s="36" t="s">
        <v>66</v>
      </c>
      <c r="C6" s="37">
        <f>'1кв'!B44</f>
        <v>5085.47</v>
      </c>
      <c r="D6" s="38"/>
    </row>
    <row r="7" spans="1:5">
      <c r="A7" s="35"/>
      <c r="B7" s="36" t="s">
        <v>92</v>
      </c>
      <c r="C7" s="37"/>
      <c r="D7" s="38"/>
    </row>
    <row r="8" spans="1:5">
      <c r="A8" s="39" t="s">
        <v>67</v>
      </c>
      <c r="B8" s="40" t="s">
        <v>68</v>
      </c>
      <c r="C8" s="41">
        <f>'1кв'!B46+'2кв'!B45+'3кв'!B45+'4кв'!B47</f>
        <v>63870.45</v>
      </c>
      <c r="D8" s="42"/>
    </row>
    <row r="9" spans="1:5">
      <c r="A9" s="43"/>
      <c r="B9" s="40" t="s">
        <v>69</v>
      </c>
      <c r="C9" s="37">
        <f>SUM(C8:C8)</f>
        <v>63870.45</v>
      </c>
      <c r="D9" s="38"/>
    </row>
    <row r="10" spans="1:5">
      <c r="B10" s="81"/>
      <c r="C10" s="82"/>
      <c r="D10" s="44"/>
    </row>
    <row r="11" spans="1:5">
      <c r="A11" s="45" t="s">
        <v>70</v>
      </c>
      <c r="B11" s="46" t="s">
        <v>71</v>
      </c>
      <c r="C11" s="47">
        <f>'1кв'!E22+'2кв'!E22+'3кв'!E22+'4кв'!E22</f>
        <v>45641.381999999998</v>
      </c>
      <c r="D11" s="44"/>
    </row>
    <row r="12" spans="1:5">
      <c r="B12" s="48" t="s">
        <v>43</v>
      </c>
      <c r="C12" s="47">
        <f>'1кв'!E23+'2кв'!E23+'3кв'!E23+'4кв'!E23</f>
        <v>12091.499999999998</v>
      </c>
      <c r="D12" s="44"/>
      <c r="E12" s="49"/>
    </row>
    <row r="13" spans="1:5" ht="31.5">
      <c r="B13" s="48" t="s">
        <v>72</v>
      </c>
      <c r="C13" s="47">
        <f>'1кв'!E24</f>
        <v>267.24</v>
      </c>
      <c r="D13" s="44"/>
    </row>
    <row r="14" spans="1:5">
      <c r="A14" s="45"/>
      <c r="B14" s="50" t="s">
        <v>26</v>
      </c>
      <c r="C14" s="47">
        <v>0</v>
      </c>
      <c r="D14" s="44"/>
    </row>
    <row r="15" spans="1:5">
      <c r="A15" s="45"/>
      <c r="B15" s="51" t="s">
        <v>93</v>
      </c>
      <c r="C15" s="47">
        <v>0</v>
      </c>
      <c r="D15" s="44"/>
    </row>
    <row r="16" spans="1:5">
      <c r="A16" s="45"/>
      <c r="B16" s="51" t="s">
        <v>73</v>
      </c>
      <c r="C16" s="47">
        <f>C18</f>
        <v>13794.13</v>
      </c>
      <c r="D16" s="44"/>
    </row>
    <row r="17" spans="1:5">
      <c r="A17" s="45"/>
      <c r="B17" s="52" t="s">
        <v>74</v>
      </c>
      <c r="C17" s="47"/>
      <c r="D17" s="44"/>
    </row>
    <row r="18" spans="1:5">
      <c r="A18" s="45"/>
      <c r="B18" s="7" t="s">
        <v>94</v>
      </c>
      <c r="C18" s="47">
        <f>'4кв'!E25</f>
        <v>13794.13</v>
      </c>
      <c r="D18" s="44"/>
    </row>
    <row r="19" spans="1:5">
      <c r="A19" s="45"/>
      <c r="B19" s="51"/>
      <c r="C19" s="47"/>
      <c r="D19" s="44"/>
    </row>
    <row r="20" spans="1:5">
      <c r="B20" s="53" t="s">
        <v>75</v>
      </c>
      <c r="C20" s="37">
        <f>SUM(C11:C16)</f>
        <v>71794.251999999993</v>
      </c>
      <c r="D20" s="44"/>
      <c r="E20" s="49"/>
    </row>
    <row r="21" spans="1:5">
      <c r="B21" s="54" t="s">
        <v>76</v>
      </c>
      <c r="C21" s="55">
        <f>(C6+C9)-C20</f>
        <v>-2838.3319999999949</v>
      </c>
      <c r="D21" s="44"/>
    </row>
    <row r="22" spans="1:5">
      <c r="B22" s="39"/>
      <c r="C22" s="56"/>
      <c r="D22" s="44"/>
    </row>
    <row r="23" spans="1:5">
      <c r="B23" s="39" t="s">
        <v>77</v>
      </c>
      <c r="C23" s="39"/>
      <c r="D23" s="44"/>
    </row>
    <row r="24" spans="1:5">
      <c r="B24" s="39" t="s">
        <v>78</v>
      </c>
      <c r="C24" s="39">
        <v>4887</v>
      </c>
      <c r="D24" s="44"/>
    </row>
    <row r="25" spans="1:5">
      <c r="B25" s="57" t="s">
        <v>79</v>
      </c>
      <c r="C25" s="57">
        <v>5932.29</v>
      </c>
      <c r="D25" s="44"/>
    </row>
    <row r="26" spans="1:5">
      <c r="B26" s="39" t="s">
        <v>80</v>
      </c>
      <c r="C26" s="39">
        <f>C25-C24</f>
        <v>1045.29</v>
      </c>
      <c r="D26" s="44"/>
    </row>
    <row r="27" spans="1:5">
      <c r="B27" s="39"/>
      <c r="C27" s="56"/>
      <c r="D27" s="44"/>
    </row>
    <row r="28" spans="1:5">
      <c r="B28" s="39"/>
      <c r="C28" s="56"/>
      <c r="D28" s="44"/>
    </row>
    <row r="29" spans="1:5">
      <c r="B29" s="39"/>
      <c r="C29" s="56"/>
      <c r="D29" s="44"/>
    </row>
    <row r="30" spans="1:5">
      <c r="B30" s="39"/>
      <c r="C30" s="56"/>
      <c r="D30" s="44"/>
    </row>
    <row r="31" spans="1:5">
      <c r="A31" s="1" t="s">
        <v>81</v>
      </c>
      <c r="B31" s="39" t="s">
        <v>82</v>
      </c>
      <c r="C31" s="56"/>
      <c r="D31" s="44"/>
    </row>
    <row r="32" spans="1:5">
      <c r="B32" s="39" t="s">
        <v>83</v>
      </c>
      <c r="C32" s="56"/>
      <c r="D32" s="44"/>
    </row>
    <row r="33" spans="2:4">
      <c r="B33" s="39" t="s">
        <v>84</v>
      </c>
      <c r="C33" s="56"/>
      <c r="D33" s="44"/>
    </row>
    <row r="34" spans="2:4">
      <c r="B34" s="39"/>
      <c r="C34" s="56"/>
      <c r="D34" s="44"/>
    </row>
    <row r="35" spans="2:4">
      <c r="B35" s="39"/>
      <c r="C35" s="56"/>
      <c r="D35" s="44"/>
    </row>
    <row r="36" spans="2:4">
      <c r="B36" s="39"/>
      <c r="C36" s="56"/>
      <c r="D36" s="44"/>
    </row>
    <row r="37" spans="2:4">
      <c r="B37" s="39"/>
      <c r="C37" s="56"/>
      <c r="D37" s="44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2023-03-02T11:06:31Z</dcterms:modified>
</cp:coreProperties>
</file>