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18" r:id="rId1"/>
    <sheet name="2кв" sheetId="19" r:id="rId2"/>
    <sheet name="3кв" sheetId="20" r:id="rId3"/>
    <sheet name="4кв" sheetId="21" r:id="rId4"/>
    <sheet name="отчет" sheetId="23" r:id="rId5"/>
  </sheets>
  <definedNames>
    <definedName name="_xlnm.Print_Area" localSheetId="0">'1кв'!$A$1:$E$54</definedName>
    <definedName name="_xlnm.Print_Area" localSheetId="1">'2кв'!$A$1:$E$54</definedName>
    <definedName name="_xlnm.Print_Area" localSheetId="2">'3кв'!$A$1:$E$55</definedName>
    <definedName name="_xlnm.Print_Area" localSheetId="3">'4кв'!$A$1:$E$57</definedName>
    <definedName name="_xlnm.Print_Area" localSheetId="4">отчет!$A$1:$C$46</definedName>
  </definedNames>
  <calcPr calcId="124519"/>
</workbook>
</file>

<file path=xl/calcChain.xml><?xml version="1.0" encoding="utf-8"?>
<calcChain xmlns="http://schemas.openxmlformats.org/spreadsheetml/2006/main">
  <c r="E24" i="21"/>
  <c r="E22"/>
  <c r="C30" i="23"/>
  <c r="C29"/>
  <c r="C27" s="1"/>
  <c r="C26"/>
  <c r="C25"/>
  <c r="C24"/>
  <c r="C22"/>
  <c r="C23"/>
  <c r="C21"/>
  <c r="C20"/>
  <c r="C19"/>
  <c r="C18"/>
  <c r="C32" s="1"/>
  <c r="C15"/>
  <c r="C14"/>
  <c r="C13"/>
  <c r="C6"/>
  <c r="E33" i="21"/>
  <c r="B51"/>
  <c r="E31"/>
  <c r="E30"/>
  <c r="C38" i="23"/>
  <c r="C16" l="1"/>
  <c r="E29" i="21"/>
  <c r="B55"/>
  <c r="B54"/>
  <c r="B56"/>
  <c r="B57" s="1"/>
  <c r="C33" i="23" l="1"/>
  <c r="E31" i="20"/>
  <c r="B51"/>
  <c r="B49"/>
  <c r="B53" l="1"/>
  <c r="B52"/>
  <c r="E24"/>
  <c r="E22"/>
  <c r="B54" s="1"/>
  <c r="B55" l="1"/>
  <c r="B50" i="19"/>
  <c r="B48"/>
  <c r="E31"/>
  <c r="B52"/>
  <c r="B51"/>
  <c r="E24"/>
  <c r="E22"/>
  <c r="B53" l="1"/>
  <c r="B54" s="1"/>
  <c r="E31" i="18"/>
  <c r="B50" l="1"/>
  <c r="E30"/>
  <c r="B52" l="1"/>
  <c r="B51"/>
  <c r="E25"/>
  <c r="E23"/>
  <c r="E22"/>
  <c r="B53" s="1"/>
  <c r="B54" l="1"/>
</calcChain>
</file>

<file path=xl/sharedStrings.xml><?xml version="1.0" encoding="utf-8"?>
<sst xmlns="http://schemas.openxmlformats.org/spreadsheetml/2006/main" count="340" uniqueCount="119">
  <si>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</si>
  <si>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</si>
  <si>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</si>
  <si>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</si>
  <si>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</si>
  <si>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</si>
  <si>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</si>
  <si>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</si>
  <si>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</si>
  <si>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</si>
  <si>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</si>
  <si>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</si>
  <si>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</si>
  <si>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</si>
  <si>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</si>
  <si>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</si>
  <si>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</si>
  <si>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</si>
  <si>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</si>
  <si>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</si>
  <si>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</si>
  <si>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</si>
  <si>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</si>
  <si>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1а/4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</si>
  <si>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</si>
  <si>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</si>
  <si>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</si>
  <si>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</si>
  <si>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</si>
  <si>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</si>
  <si>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№63  от   01.12.2015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</si>
  <si>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№1а/4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</si>
  <si>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Шевченко Г.А.</t>
    </r>
  </si>
  <si>
    <t>Информация для собственников:</t>
  </si>
  <si>
    <t>в т.ч. Оплачено</t>
  </si>
  <si>
    <t xml:space="preserve">Итого остаток на конец квартала </t>
  </si>
  <si>
    <t>Sдома=3248,15м2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</si>
  <si>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</si>
  <si>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0"/>
        <color theme="1"/>
        <rFont val="Times New Roman"/>
        <family val="1"/>
        <charset val="204"/>
      </rPr>
      <t>Дорохиной Юлии Викторовны</t>
    </r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</si>
  <si>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№31 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№1 от 12.01.2017 г.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</si>
  <si>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Дорохиной Ю.В.</t>
    </r>
  </si>
  <si>
    <t>1 квартал</t>
  </si>
  <si>
    <t>март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</si>
  <si>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</si>
  <si>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</si>
  <si>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</si>
  <si>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</si>
  <si>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</si>
  <si>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t xml:space="preserve">интернет Квант-телеком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</si>
  <si>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</si>
  <si>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</si>
  <si>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</si>
  <si>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</si>
  <si>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</si>
  <si>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</si>
  <si>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</si>
  <si>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>Уборка подвала 2м3</t>
  </si>
  <si>
    <t>Предъявлено населению 240678,78</t>
  </si>
  <si>
    <t xml:space="preserve">           2. Всего за период с "01" 01 2022 г. по "31" 03 2022 г. выполнено работ (оказано услуг) на общую сумму двести шесть тысяч четыреста девяносто пять рублей 29 копеек</t>
  </si>
  <si>
    <t>за 2 квартал 2022 года</t>
  </si>
  <si>
    <t>"30" 06 2022 г.</t>
  </si>
  <si>
    <t>Реконструкция качелей, установка стендов (16% стоимости)</t>
  </si>
  <si>
    <t>май</t>
  </si>
  <si>
    <t>полив</t>
  </si>
  <si>
    <t>2 квартал</t>
  </si>
  <si>
    <t xml:space="preserve">           2. Всего за период с "01" 04 2022 г. по "30" 06 2022 г. выполнено работ (оказано услуг) на общую сумму двести тысяч шестьсот восемьдесят три рубля 33 копейки</t>
  </si>
  <si>
    <t>Предъявлено населению 241050,08</t>
  </si>
  <si>
    <t>за 3 квартал 2022 года</t>
  </si>
  <si>
    <t>"30" 09 2022 г.</t>
  </si>
  <si>
    <t>3 квартал</t>
  </si>
  <si>
    <t>Ремонт входных крылец (смета)</t>
  </si>
  <si>
    <t>август</t>
  </si>
  <si>
    <t xml:space="preserve">           2. Всего за период с "01" 07 2022 г. по "30" 09 2022 г. выполнено работ (оказано услуг) на общую сумму двести пятьдесят пять тысяч четыреста сорок два рубля 75 копеек</t>
  </si>
  <si>
    <t>Предъявлено населению 255606,2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</si>
  <si>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</si>
  <si>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</si>
  <si>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</si>
  <si>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</si>
  <si>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</si>
  <si>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</si>
  <si>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</si>
  <si>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</si>
  <si>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</si>
  <si>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* холодная вода для ГВС на СОИ-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</si>
  <si>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</si>
  <si>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</si>
  <si>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</si>
  <si>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</si>
  <si>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</si>
  <si>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</si>
  <si>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</si>
  <si>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работы по договору, всего</t>
  </si>
  <si>
    <t>Итого расходов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</si>
  <si>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</si>
  <si>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</si>
  <si>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</si>
  <si>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</si>
  <si>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</si>
  <si>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</si>
  <si>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</si>
  <si>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</si>
  <si>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</si>
  <si>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Остаток средств на 01.01.2022</t>
  </si>
  <si>
    <t>Заделка монтажной пеной проемов труб (кв.63)</t>
  </si>
  <si>
    <t>Замена кранов на системе отопления (кв.17)</t>
  </si>
  <si>
    <t>ноябрь</t>
  </si>
  <si>
    <t>декабрь</t>
  </si>
  <si>
    <t>ч/ч</t>
  </si>
  <si>
    <t xml:space="preserve">           2. Всего за период с "01" 10 2022 г. по "31" 12 2022 г. выполнено работ (оказано услуг) на общую сумму двести четыре тысячи четыреста пятьдесят пять рублей 28 копеек</t>
  </si>
  <si>
    <t>Предъявлено населению 245410,39</t>
  </si>
  <si>
    <t>по ж.д. ул.Лизы Чайкиной, д.1а/4</t>
  </si>
  <si>
    <t>Начислено всего 982192,86</t>
  </si>
  <si>
    <t>* холодная вода на СОИ - 1631,63</t>
  </si>
  <si>
    <t>* электроэнергия на СОИ-30020,81</t>
  </si>
  <si>
    <t>* водоотведение на СОИ- 19164,98</t>
  </si>
  <si>
    <t>Полив</t>
  </si>
  <si>
    <t>Непредвиденные работы 20 ч/ч</t>
  </si>
  <si>
    <t xml:space="preserve">    * Реконструкция качелей, установка стендов (13% стоимости)</t>
  </si>
  <si>
    <t xml:space="preserve">    * Ремонт входных крылец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</si>
</sst>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165" fontId="15" fillId="0" borderId="0"/>
  </cellStyleXfs>
  <cellXfs count="10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164" fontId="9" fillId="0" borderId="0" xfId="1" applyNumberFormat="1" applyFont="1"/>
    <xf numFmtId="0" fontId="3" fillId="0" borderId="0" xfId="0" applyFont="1" applyAlignment="1">
      <alignment wrapText="1"/>
    </xf>
    <xf numFmtId="164" fontId="3" fillId="0" borderId="0" xfId="1" applyNumberFormat="1" applyFont="1"/>
    <xf numFmtId="0" fontId="11" fillId="0" borderId="0" xfId="0" applyFont="1"/>
    <xf numFmtId="164" fontId="9" fillId="0" borderId="0" xfId="0" applyNumberFormat="1" applyFont="1"/>
    <xf numFmtId="0" fontId="6" fillId="0" borderId="4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164" fontId="2" fillId="0" borderId="1" xfId="1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7" fillId="0" borderId="0" xfId="0" applyFont="1" applyAlignment="1"/>
    <xf numFmtId="0" fontId="10" fillId="0" borderId="0" xfId="0" applyFont="1" applyAlignment="1"/>
    <xf numFmtId="49" fontId="10" fillId="0" borderId="1" xfId="0" applyNumberFormat="1" applyFont="1" applyBorder="1"/>
    <xf numFmtId="166" fontId="9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10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/>
    <xf numFmtId="164" fontId="3" fillId="0" borderId="0" xfId="1" applyNumberFormat="1" applyFont="1" applyBorder="1"/>
    <xf numFmtId="0" fontId="3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Border="1"/>
    <xf numFmtId="0" fontId="3" fillId="0" borderId="5" xfId="0" applyFont="1" applyBorder="1" applyAlignment="1">
      <alignment vertical="center" wrapText="1"/>
    </xf>
    <xf numFmtId="43" fontId="0" fillId="0" borderId="0" xfId="0" applyNumberFormat="1"/>
    <xf numFmtId="49" fontId="10" fillId="0" borderId="6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3" fontId="3" fillId="0" borderId="1" xfId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3" fillId="2" borderId="1" xfId="1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31" zoomScaleSheetLayoutView="100" workbookViewId="0">
      <selection activeCell="A11" sqref="A11:E11"/>
    </sheetView>
  </sheetViews>
  <sheetFormatPr defaultColWidth="9.140625" defaultRowHeight="12.75"/>
  <cols>
    <col min="1" max="1" width="31.5703125" style="5" customWidth="1"/>
    <col min="2" max="2" width="20.28515625" style="5" customWidth="1"/>
    <col min="3" max="3" width="15.7109375" style="5" customWidth="1"/>
    <col min="4" max="4" width="14.7109375" style="5" customWidth="1"/>
    <col min="5" max="5" width="14.140625" style="5" customWidth="1"/>
    <col min="6" max="6" width="10.7109375" style="5" bestFit="1" customWidth="1"/>
    <col min="7" max="16384" width="9.140625" style="5"/>
  </cols>
  <sheetData>
    <row r="1" spans="1:5">
      <c r="A1" s="81" t="s">
        <v>11</v>
      </c>
      <c r="B1" s="81"/>
      <c r="C1" s="81"/>
      <c r="D1" s="81"/>
      <c r="E1" s="81"/>
    </row>
    <row r="2" spans="1:5" ht="24.75" customHeight="1">
      <c r="A2" s="82" t="s">
        <v>12</v>
      </c>
      <c r="B2" s="83"/>
      <c r="C2" s="83"/>
      <c r="D2" s="83"/>
      <c r="E2" s="83"/>
    </row>
    <row r="3" spans="1:5" ht="14.25">
      <c r="A3" s="84" t="s">
        <v>54</v>
      </c>
      <c r="B3" s="84"/>
      <c r="C3" s="84"/>
      <c r="D3" s="84"/>
      <c r="E3" s="84"/>
    </row>
    <row r="4" spans="1:5" ht="15.6" customHeight="1">
      <c r="A4" s="24" t="s">
        <v>13</v>
      </c>
      <c r="B4" s="25"/>
      <c r="C4" s="25"/>
      <c r="D4" s="25"/>
      <c r="E4" s="26" t="s">
        <v>55</v>
      </c>
    </row>
    <row r="5" spans="1:5">
      <c r="A5" s="28"/>
      <c r="B5" s="6"/>
      <c r="C5" s="6"/>
      <c r="D5" s="6"/>
      <c r="E5" s="6"/>
    </row>
    <row r="6" spans="1:5" ht="13.15" customHeight="1">
      <c r="A6" s="85" t="s">
        <v>0</v>
      </c>
      <c r="B6" s="85"/>
      <c r="C6" s="85"/>
      <c r="D6" s="85"/>
      <c r="E6" s="85"/>
    </row>
    <row r="7" spans="1:5" ht="13.15" customHeight="1">
      <c r="A7" s="86" t="s">
        <v>23</v>
      </c>
      <c r="B7" s="86"/>
      <c r="C7" s="86"/>
      <c r="D7" s="86"/>
      <c r="E7" s="86"/>
    </row>
    <row r="8" spans="1:5" ht="13.15" customHeight="1">
      <c r="A8" s="80" t="s">
        <v>1</v>
      </c>
      <c r="B8" s="80"/>
      <c r="C8" s="80"/>
      <c r="D8" s="80"/>
      <c r="E8" s="80"/>
    </row>
    <row r="9" spans="1:5">
      <c r="A9" s="87" t="s">
        <v>38</v>
      </c>
      <c r="B9" s="87"/>
      <c r="C9" s="87"/>
      <c r="D9" s="87"/>
      <c r="E9" s="87"/>
    </row>
    <row r="10" spans="1:5" ht="28.15" customHeight="1">
      <c r="A10" s="88" t="s">
        <v>14</v>
      </c>
      <c r="B10" s="88"/>
      <c r="C10" s="88"/>
      <c r="D10" s="88"/>
      <c r="E10" s="88"/>
    </row>
    <row r="11" spans="1:5" ht="29.45" customHeight="1">
      <c r="A11" s="85" t="s">
        <v>39</v>
      </c>
      <c r="B11" s="85"/>
      <c r="C11" s="85"/>
      <c r="D11" s="85"/>
      <c r="E11" s="85"/>
    </row>
    <row r="12" spans="1:5" ht="13.15" customHeight="1">
      <c r="A12" s="80" t="s">
        <v>15</v>
      </c>
      <c r="B12" s="80"/>
      <c r="C12" s="80"/>
      <c r="D12" s="80"/>
      <c r="E12" s="80"/>
    </row>
    <row r="13" spans="1:5" ht="13.15" customHeight="1">
      <c r="A13" s="85" t="s">
        <v>27</v>
      </c>
      <c r="B13" s="85"/>
      <c r="C13" s="85"/>
      <c r="D13" s="85"/>
      <c r="E13" s="85"/>
    </row>
    <row r="14" spans="1:5">
      <c r="A14" s="80" t="s">
        <v>2</v>
      </c>
      <c r="B14" s="80"/>
      <c r="C14" s="80"/>
      <c r="D14" s="80"/>
      <c r="E14" s="80"/>
    </row>
    <row r="15" spans="1:5" ht="18" customHeight="1">
      <c r="A15" s="85" t="s">
        <v>28</v>
      </c>
      <c r="B15" s="85"/>
      <c r="C15" s="85"/>
      <c r="D15" s="85"/>
      <c r="E15" s="85"/>
    </row>
    <row r="16" spans="1:5" ht="11.25" customHeight="1">
      <c r="A16" s="80" t="s">
        <v>16</v>
      </c>
      <c r="B16" s="80"/>
      <c r="C16" s="80"/>
      <c r="D16" s="80"/>
      <c r="E16" s="80"/>
    </row>
    <row r="17" spans="1:7" ht="25.9" customHeight="1">
      <c r="A17" s="85" t="s">
        <v>29</v>
      </c>
      <c r="B17" s="85"/>
      <c r="C17" s="85"/>
      <c r="D17" s="85"/>
      <c r="E17" s="85"/>
    </row>
    <row r="18" spans="1:7" ht="54.6" customHeight="1">
      <c r="A18" s="85" t="s">
        <v>30</v>
      </c>
      <c r="B18" s="85"/>
      <c r="C18" s="85"/>
      <c r="D18" s="85"/>
      <c r="E18" s="85"/>
    </row>
    <row r="19" spans="1:7" ht="27" customHeight="1">
      <c r="A19" s="90" t="s">
        <v>31</v>
      </c>
      <c r="B19" s="90"/>
      <c r="C19" s="90"/>
      <c r="D19" s="90"/>
      <c r="E19" s="90"/>
    </row>
    <row r="20" spans="1:7">
      <c r="A20" s="90"/>
      <c r="B20" s="90"/>
      <c r="C20" s="90"/>
      <c r="D20" s="90"/>
      <c r="E20" s="90"/>
      <c r="F20" s="5">
        <v>3248.15</v>
      </c>
      <c r="G20" s="5">
        <v>3</v>
      </c>
    </row>
    <row r="21" spans="1:7" ht="106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47</v>
      </c>
      <c r="B22" s="3" t="s">
        <v>44</v>
      </c>
      <c r="C22" s="2" t="s">
        <v>4</v>
      </c>
      <c r="D22" s="2">
        <v>13.59</v>
      </c>
      <c r="E22" s="7">
        <f>D22*F20*G20</f>
        <v>132427.07550000001</v>
      </c>
    </row>
    <row r="23" spans="1:7" ht="45">
      <c r="A23" s="11" t="s">
        <v>53</v>
      </c>
      <c r="B23" s="3" t="s">
        <v>41</v>
      </c>
      <c r="C23" s="2" t="s">
        <v>4</v>
      </c>
      <c r="D23" s="2"/>
      <c r="E23" s="21">
        <f>1698.92*3</f>
        <v>5096.76</v>
      </c>
    </row>
    <row r="24" spans="1:7" ht="15">
      <c r="A24" s="11" t="s">
        <v>49</v>
      </c>
      <c r="B24" s="3" t="s">
        <v>41</v>
      </c>
      <c r="C24" s="2" t="s">
        <v>25</v>
      </c>
      <c r="D24" s="2"/>
      <c r="E24" s="21">
        <v>0</v>
      </c>
    </row>
    <row r="25" spans="1:7" ht="15">
      <c r="A25" s="11" t="s">
        <v>45</v>
      </c>
      <c r="B25" s="3" t="s">
        <v>21</v>
      </c>
      <c r="C25" s="2" t="s">
        <v>4</v>
      </c>
      <c r="D25" s="2">
        <v>5</v>
      </c>
      <c r="E25" s="7">
        <f>D25*F20*G20</f>
        <v>48722.25</v>
      </c>
    </row>
    <row r="26" spans="1:7" ht="15">
      <c r="A26" s="11" t="s">
        <v>50</v>
      </c>
      <c r="B26" s="3" t="s">
        <v>41</v>
      </c>
      <c r="C26" s="2" t="s">
        <v>25</v>
      </c>
      <c r="D26" s="2"/>
      <c r="E26" s="23">
        <v>1650.67</v>
      </c>
    </row>
    <row r="27" spans="1:7" ht="15">
      <c r="A27" s="11" t="s">
        <v>51</v>
      </c>
      <c r="B27" s="3" t="s">
        <v>41</v>
      </c>
      <c r="C27" s="2" t="s">
        <v>25</v>
      </c>
      <c r="D27" s="2"/>
      <c r="E27" s="7">
        <v>8064.48</v>
      </c>
    </row>
    <row r="28" spans="1:7" ht="15">
      <c r="A28" s="11" t="s">
        <v>52</v>
      </c>
      <c r="B28" s="3" t="s">
        <v>41</v>
      </c>
      <c r="C28" s="2" t="s">
        <v>25</v>
      </c>
      <c r="D28" s="2"/>
      <c r="E28" s="7">
        <v>7156.41</v>
      </c>
    </row>
    <row r="29" spans="1:7" ht="15">
      <c r="A29" s="11" t="s">
        <v>24</v>
      </c>
      <c r="B29" s="3" t="s">
        <v>41</v>
      </c>
      <c r="C29" s="2" t="s">
        <v>25</v>
      </c>
      <c r="D29" s="2"/>
      <c r="E29" s="7">
        <v>561</v>
      </c>
    </row>
    <row r="30" spans="1:7" ht="15">
      <c r="A30" s="12" t="s">
        <v>56</v>
      </c>
      <c r="B30" s="19" t="s">
        <v>42</v>
      </c>
      <c r="C30" s="2" t="s">
        <v>25</v>
      </c>
      <c r="D30" s="19">
        <v>12</v>
      </c>
      <c r="E30" s="21">
        <f>D30*218.47+2*97.5</f>
        <v>2816.64</v>
      </c>
    </row>
    <row r="31" spans="1:7" s="9" customFormat="1" ht="14.25">
      <c r="A31" s="13" t="s">
        <v>22</v>
      </c>
      <c r="B31" s="4"/>
      <c r="C31" s="4"/>
      <c r="D31" s="22"/>
      <c r="E31" s="8">
        <f>SUM(E22:E30)</f>
        <v>206495.28550000006</v>
      </c>
    </row>
    <row r="32" spans="1:7" ht="31.9" customHeight="1">
      <c r="A32" s="91" t="s">
        <v>58</v>
      </c>
      <c r="B32" s="91"/>
      <c r="C32" s="91"/>
      <c r="D32" s="91"/>
      <c r="E32" s="91"/>
    </row>
    <row r="33" spans="1:5" ht="29.25" customHeight="1">
      <c r="A33" s="92" t="s">
        <v>20</v>
      </c>
      <c r="B33" s="92"/>
      <c r="C33" s="92"/>
      <c r="D33" s="92"/>
      <c r="E33" s="92"/>
    </row>
    <row r="34" spans="1:5" ht="15">
      <c r="A34" s="92" t="s">
        <v>19</v>
      </c>
      <c r="B34" s="92"/>
      <c r="C34" s="92"/>
      <c r="D34" s="92"/>
      <c r="E34" s="92"/>
    </row>
    <row r="35" spans="1:5" ht="31.5" customHeight="1">
      <c r="A35" s="92" t="s">
        <v>26</v>
      </c>
      <c r="B35" s="92"/>
      <c r="C35" s="92"/>
      <c r="D35" s="92"/>
      <c r="E35" s="92"/>
    </row>
    <row r="36" spans="1:5">
      <c r="A36" s="85" t="s">
        <v>17</v>
      </c>
      <c r="B36" s="85"/>
      <c r="C36" s="85"/>
      <c r="D36" s="85"/>
      <c r="E36" s="85"/>
    </row>
    <row r="37" spans="1:5">
      <c r="A37" s="27"/>
      <c r="B37" s="27"/>
      <c r="C37" s="27"/>
      <c r="D37" s="27"/>
      <c r="E37" s="27"/>
    </row>
    <row r="38" spans="1:5">
      <c r="A38" s="30"/>
      <c r="B38" s="30"/>
      <c r="C38" s="30"/>
      <c r="D38" s="30"/>
      <c r="E38" s="30"/>
    </row>
    <row r="39" spans="1:5">
      <c r="A39" s="89" t="s">
        <v>5</v>
      </c>
      <c r="B39" s="89"/>
      <c r="C39" s="89"/>
      <c r="D39" s="89"/>
      <c r="E39" s="89"/>
    </row>
    <row r="40" spans="1:5">
      <c r="A40" s="85" t="s">
        <v>17</v>
      </c>
      <c r="B40" s="85"/>
      <c r="C40" s="85"/>
      <c r="D40" s="85"/>
      <c r="E40" s="85"/>
    </row>
    <row r="41" spans="1:5">
      <c r="A41" s="93" t="s">
        <v>32</v>
      </c>
      <c r="B41" s="93"/>
      <c r="C41" s="93"/>
      <c r="D41" s="93"/>
      <c r="E41" s="10"/>
    </row>
    <row r="42" spans="1:5">
      <c r="B42" s="94" t="s">
        <v>18</v>
      </c>
      <c r="C42" s="94"/>
      <c r="D42" s="94"/>
      <c r="E42" s="29" t="s">
        <v>6</v>
      </c>
    </row>
    <row r="43" spans="1:5">
      <c r="A43" s="28"/>
      <c r="B43" s="28"/>
      <c r="C43" s="28"/>
      <c r="D43" s="28"/>
      <c r="E43" s="28"/>
    </row>
    <row r="44" spans="1:5">
      <c r="A44" s="93" t="s">
        <v>40</v>
      </c>
      <c r="B44" s="93"/>
      <c r="C44" s="93"/>
      <c r="D44" s="93"/>
      <c r="E44" s="10"/>
    </row>
    <row r="45" spans="1:5">
      <c r="B45" s="95" t="s">
        <v>18</v>
      </c>
      <c r="C45" s="95"/>
      <c r="D45" s="95"/>
      <c r="E45" s="29" t="s">
        <v>6</v>
      </c>
    </row>
    <row r="46" spans="1:5" ht="15">
      <c r="A46" s="1" t="s">
        <v>36</v>
      </c>
    </row>
    <row r="47" spans="1:5">
      <c r="A47" s="9" t="s">
        <v>33</v>
      </c>
    </row>
    <row r="48" spans="1:5" ht="15">
      <c r="A48" s="1" t="s">
        <v>43</v>
      </c>
      <c r="B48" s="14">
        <v>-77850.5</v>
      </c>
    </row>
    <row r="49" spans="1:2" ht="30">
      <c r="A49" s="15" t="s">
        <v>57</v>
      </c>
      <c r="B49" s="16"/>
    </row>
    <row r="50" spans="1:2" ht="15">
      <c r="A50" s="1" t="s">
        <v>34</v>
      </c>
      <c r="B50" s="16">
        <f>237012.88-299.27</f>
        <v>236713.61000000002</v>
      </c>
    </row>
    <row r="51" spans="1:2" ht="15">
      <c r="A51" s="15" t="s">
        <v>46</v>
      </c>
      <c r="B51" s="16">
        <f>3*150</f>
        <v>450</v>
      </c>
    </row>
    <row r="52" spans="1:2" ht="15">
      <c r="A52" s="15" t="s">
        <v>48</v>
      </c>
      <c r="B52" s="16">
        <f>200*3</f>
        <v>600</v>
      </c>
    </row>
    <row r="53" spans="1:2" ht="30">
      <c r="A53" s="15" t="s">
        <v>37</v>
      </c>
      <c r="B53" s="16">
        <f>E31</f>
        <v>206495.28550000006</v>
      </c>
    </row>
    <row r="54" spans="1:2" ht="14.25">
      <c r="A54" s="17" t="s">
        <v>35</v>
      </c>
      <c r="B54" s="18">
        <f>B48+B50+B51+B52-B53</f>
        <v>-46582.175500000041</v>
      </c>
    </row>
  </sheetData>
  <mergeCells count="29">
    <mergeCell ref="A40:E40"/>
    <mergeCell ref="A41:D41"/>
    <mergeCell ref="B42:D42"/>
    <mergeCell ref="A44:D44"/>
    <mergeCell ref="B45:D45"/>
    <mergeCell ref="A39:E39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19" zoomScaleSheetLayoutView="100" workbookViewId="0">
      <selection activeCell="A32" sqref="A32:E32"/>
    </sheetView>
  </sheetViews>
  <sheetFormatPr defaultColWidth="9.140625" defaultRowHeight="12.75"/>
  <cols>
    <col min="1" max="1" width="31.5703125" style="5" customWidth="1"/>
    <col min="2" max="2" width="20.28515625" style="5" customWidth="1"/>
    <col min="3" max="3" width="15.7109375" style="5" customWidth="1"/>
    <col min="4" max="4" width="14.7109375" style="5" customWidth="1"/>
    <col min="5" max="5" width="14.140625" style="5" customWidth="1"/>
    <col min="6" max="6" width="10.7109375" style="5" bestFit="1" customWidth="1"/>
    <col min="7" max="16384" width="9.140625" style="5"/>
  </cols>
  <sheetData>
    <row r="1" spans="1:5">
      <c r="A1" s="81" t="s">
        <v>11</v>
      </c>
      <c r="B1" s="81"/>
      <c r="C1" s="81"/>
      <c r="D1" s="81"/>
      <c r="E1" s="81"/>
    </row>
    <row r="2" spans="1:5" ht="24.75" customHeight="1">
      <c r="A2" s="82" t="s">
        <v>12</v>
      </c>
      <c r="B2" s="83"/>
      <c r="C2" s="83"/>
      <c r="D2" s="83"/>
      <c r="E2" s="83"/>
    </row>
    <row r="3" spans="1:5" ht="14.25">
      <c r="A3" s="84" t="s">
        <v>59</v>
      </c>
      <c r="B3" s="84"/>
      <c r="C3" s="84"/>
      <c r="D3" s="84"/>
      <c r="E3" s="84"/>
    </row>
    <row r="4" spans="1:5" ht="15.6" customHeight="1">
      <c r="A4" s="24" t="s">
        <v>13</v>
      </c>
      <c r="B4" s="25"/>
      <c r="C4" s="25"/>
      <c r="D4" s="96" t="s">
        <v>60</v>
      </c>
      <c r="E4" s="96"/>
    </row>
    <row r="5" spans="1:5">
      <c r="A5" s="31"/>
      <c r="B5" s="6"/>
      <c r="C5" s="6"/>
      <c r="D5" s="6"/>
      <c r="E5" s="6"/>
    </row>
    <row r="6" spans="1:5" ht="13.15" customHeight="1">
      <c r="A6" s="85" t="s">
        <v>0</v>
      </c>
      <c r="B6" s="85"/>
      <c r="C6" s="85"/>
      <c r="D6" s="85"/>
      <c r="E6" s="85"/>
    </row>
    <row r="7" spans="1:5" ht="13.15" customHeight="1">
      <c r="A7" s="86" t="s">
        <v>23</v>
      </c>
      <c r="B7" s="86"/>
      <c r="C7" s="86"/>
      <c r="D7" s="86"/>
      <c r="E7" s="86"/>
    </row>
    <row r="8" spans="1:5" ht="13.15" customHeight="1">
      <c r="A8" s="80" t="s">
        <v>1</v>
      </c>
      <c r="B8" s="80"/>
      <c r="C8" s="80"/>
      <c r="D8" s="80"/>
      <c r="E8" s="80"/>
    </row>
    <row r="9" spans="1:5">
      <c r="A9" s="87" t="s">
        <v>38</v>
      </c>
      <c r="B9" s="87"/>
      <c r="C9" s="87"/>
      <c r="D9" s="87"/>
      <c r="E9" s="87"/>
    </row>
    <row r="10" spans="1:5" ht="28.15" customHeight="1">
      <c r="A10" s="88" t="s">
        <v>14</v>
      </c>
      <c r="B10" s="88"/>
      <c r="C10" s="88"/>
      <c r="D10" s="88"/>
      <c r="E10" s="88"/>
    </row>
    <row r="11" spans="1:5" ht="29.45" customHeight="1">
      <c r="A11" s="85" t="s">
        <v>39</v>
      </c>
      <c r="B11" s="85"/>
      <c r="C11" s="85"/>
      <c r="D11" s="85"/>
      <c r="E11" s="85"/>
    </row>
    <row r="12" spans="1:5" ht="13.15" customHeight="1">
      <c r="A12" s="80" t="s">
        <v>15</v>
      </c>
      <c r="B12" s="80"/>
      <c r="C12" s="80"/>
      <c r="D12" s="80"/>
      <c r="E12" s="80"/>
    </row>
    <row r="13" spans="1:5" ht="13.15" customHeight="1">
      <c r="A13" s="85" t="s">
        <v>27</v>
      </c>
      <c r="B13" s="85"/>
      <c r="C13" s="85"/>
      <c r="D13" s="85"/>
      <c r="E13" s="85"/>
    </row>
    <row r="14" spans="1:5">
      <c r="A14" s="80" t="s">
        <v>2</v>
      </c>
      <c r="B14" s="80"/>
      <c r="C14" s="80"/>
      <c r="D14" s="80"/>
      <c r="E14" s="80"/>
    </row>
    <row r="15" spans="1:5" ht="18" customHeight="1">
      <c r="A15" s="85" t="s">
        <v>28</v>
      </c>
      <c r="B15" s="85"/>
      <c r="C15" s="85"/>
      <c r="D15" s="85"/>
      <c r="E15" s="85"/>
    </row>
    <row r="16" spans="1:5" ht="11.25" customHeight="1">
      <c r="A16" s="80" t="s">
        <v>16</v>
      </c>
      <c r="B16" s="80"/>
      <c r="C16" s="80"/>
      <c r="D16" s="80"/>
      <c r="E16" s="80"/>
    </row>
    <row r="17" spans="1:7" ht="25.9" customHeight="1">
      <c r="A17" s="85" t="s">
        <v>29</v>
      </c>
      <c r="B17" s="85"/>
      <c r="C17" s="85"/>
      <c r="D17" s="85"/>
      <c r="E17" s="85"/>
    </row>
    <row r="18" spans="1:7" ht="54.6" customHeight="1">
      <c r="A18" s="85" t="s">
        <v>30</v>
      </c>
      <c r="B18" s="85"/>
      <c r="C18" s="85"/>
      <c r="D18" s="85"/>
      <c r="E18" s="85"/>
    </row>
    <row r="19" spans="1:7" ht="27" customHeight="1">
      <c r="A19" s="90" t="s">
        <v>31</v>
      </c>
      <c r="B19" s="90"/>
      <c r="C19" s="90"/>
      <c r="D19" s="90"/>
      <c r="E19" s="90"/>
    </row>
    <row r="20" spans="1:7">
      <c r="A20" s="90"/>
      <c r="B20" s="90"/>
      <c r="C20" s="90"/>
      <c r="D20" s="90"/>
      <c r="E20" s="90"/>
      <c r="F20" s="5">
        <v>3248.15</v>
      </c>
      <c r="G20" s="5">
        <v>3</v>
      </c>
    </row>
    <row r="21" spans="1:7" ht="106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47</v>
      </c>
      <c r="B22" s="3" t="s">
        <v>44</v>
      </c>
      <c r="C22" s="2" t="s">
        <v>4</v>
      </c>
      <c r="D22" s="2">
        <v>13.59</v>
      </c>
      <c r="E22" s="7">
        <f>D22*F20*G20</f>
        <v>132427.07550000001</v>
      </c>
    </row>
    <row r="23" spans="1:7" ht="15">
      <c r="A23" s="11" t="s">
        <v>49</v>
      </c>
      <c r="B23" s="3" t="s">
        <v>64</v>
      </c>
      <c r="C23" s="2" t="s">
        <v>25</v>
      </c>
      <c r="D23" s="2"/>
      <c r="E23" s="21">
        <v>0</v>
      </c>
    </row>
    <row r="24" spans="1:7" ht="15">
      <c r="A24" s="11" t="s">
        <v>45</v>
      </c>
      <c r="B24" s="3" t="s">
        <v>21</v>
      </c>
      <c r="C24" s="2" t="s">
        <v>4</v>
      </c>
      <c r="D24" s="2">
        <v>5</v>
      </c>
      <c r="E24" s="7">
        <f>D24*F20*G20</f>
        <v>48722.25</v>
      </c>
    </row>
    <row r="25" spans="1:7" ht="15">
      <c r="A25" s="11" t="s">
        <v>50</v>
      </c>
      <c r="B25" s="3" t="s">
        <v>64</v>
      </c>
      <c r="C25" s="2" t="s">
        <v>25</v>
      </c>
      <c r="D25" s="2"/>
      <c r="E25" s="23">
        <v>0</v>
      </c>
    </row>
    <row r="26" spans="1:7" ht="15">
      <c r="A26" s="11" t="s">
        <v>51</v>
      </c>
      <c r="B26" s="3" t="s">
        <v>64</v>
      </c>
      <c r="C26" s="2" t="s">
        <v>25</v>
      </c>
      <c r="D26" s="2"/>
      <c r="E26" s="7">
        <v>6703.44</v>
      </c>
    </row>
    <row r="27" spans="1:7" ht="15">
      <c r="A27" s="11" t="s">
        <v>52</v>
      </c>
      <c r="B27" s="3" t="s">
        <v>64</v>
      </c>
      <c r="C27" s="2" t="s">
        <v>25</v>
      </c>
      <c r="D27" s="2"/>
      <c r="E27" s="7">
        <v>7156.41</v>
      </c>
    </row>
    <row r="28" spans="1:7" ht="15">
      <c r="A28" s="11" t="s">
        <v>24</v>
      </c>
      <c r="B28" s="3" t="s">
        <v>64</v>
      </c>
      <c r="C28" s="2" t="s">
        <v>25</v>
      </c>
      <c r="D28" s="2"/>
      <c r="E28" s="7">
        <v>561</v>
      </c>
    </row>
    <row r="29" spans="1:7" ht="45">
      <c r="A29" s="37" t="s">
        <v>61</v>
      </c>
      <c r="B29" s="3" t="s">
        <v>62</v>
      </c>
      <c r="C29" s="2" t="s">
        <v>25</v>
      </c>
      <c r="D29" s="19"/>
      <c r="E29" s="21">
        <v>4928.6099999999997</v>
      </c>
    </row>
    <row r="30" spans="1:7" ht="15">
      <c r="A30" s="37" t="s">
        <v>63</v>
      </c>
      <c r="B30" s="3" t="s">
        <v>64</v>
      </c>
      <c r="C30" s="2" t="s">
        <v>25</v>
      </c>
      <c r="D30" s="38"/>
      <c r="E30" s="21">
        <v>184.54</v>
      </c>
    </row>
    <row r="31" spans="1:7" s="9" customFormat="1" ht="14.25">
      <c r="A31" s="13" t="s">
        <v>22</v>
      </c>
      <c r="B31" s="4"/>
      <c r="C31" s="4"/>
      <c r="D31" s="22"/>
      <c r="E31" s="8">
        <f>SUM(E22:E30)</f>
        <v>200683.32550000001</v>
      </c>
    </row>
    <row r="32" spans="1:7" ht="31.9" customHeight="1">
      <c r="A32" s="91" t="s">
        <v>65</v>
      </c>
      <c r="B32" s="91"/>
      <c r="C32" s="91"/>
      <c r="D32" s="91"/>
      <c r="E32" s="91"/>
    </row>
    <row r="33" spans="1:5" ht="29.25" customHeight="1">
      <c r="A33" s="92" t="s">
        <v>20</v>
      </c>
      <c r="B33" s="92"/>
      <c r="C33" s="92"/>
      <c r="D33" s="92"/>
      <c r="E33" s="92"/>
    </row>
    <row r="34" spans="1:5" ht="15">
      <c r="A34" s="92" t="s">
        <v>19</v>
      </c>
      <c r="B34" s="92"/>
      <c r="C34" s="92"/>
      <c r="D34" s="92"/>
      <c r="E34" s="92"/>
    </row>
    <row r="35" spans="1:5" ht="31.5" customHeight="1">
      <c r="A35" s="92" t="s">
        <v>26</v>
      </c>
      <c r="B35" s="92"/>
      <c r="C35" s="92"/>
      <c r="D35" s="92"/>
      <c r="E35" s="92"/>
    </row>
    <row r="36" spans="1:5">
      <c r="A36" s="85" t="s">
        <v>17</v>
      </c>
      <c r="B36" s="85"/>
      <c r="C36" s="85"/>
      <c r="D36" s="85"/>
      <c r="E36" s="85"/>
    </row>
    <row r="37" spans="1:5">
      <c r="A37" s="32"/>
      <c r="B37" s="32"/>
      <c r="C37" s="32"/>
      <c r="D37" s="32"/>
      <c r="E37" s="32"/>
    </row>
    <row r="38" spans="1:5">
      <c r="A38" s="32"/>
      <c r="B38" s="32"/>
      <c r="C38" s="32"/>
      <c r="D38" s="32"/>
      <c r="E38" s="32"/>
    </row>
    <row r="39" spans="1:5">
      <c r="A39" s="89" t="s">
        <v>5</v>
      </c>
      <c r="B39" s="89"/>
      <c r="C39" s="89"/>
      <c r="D39" s="89"/>
      <c r="E39" s="89"/>
    </row>
    <row r="40" spans="1:5">
      <c r="A40" s="85" t="s">
        <v>17</v>
      </c>
      <c r="B40" s="85"/>
      <c r="C40" s="85"/>
      <c r="D40" s="85"/>
      <c r="E40" s="85"/>
    </row>
    <row r="41" spans="1:5">
      <c r="A41" s="93" t="s">
        <v>32</v>
      </c>
      <c r="B41" s="93"/>
      <c r="C41" s="93"/>
      <c r="D41" s="93"/>
      <c r="E41" s="10"/>
    </row>
    <row r="42" spans="1:5">
      <c r="B42" s="94" t="s">
        <v>18</v>
      </c>
      <c r="C42" s="94"/>
      <c r="D42" s="94"/>
      <c r="E42" s="33" t="s">
        <v>6</v>
      </c>
    </row>
    <row r="43" spans="1:5">
      <c r="A43" s="31"/>
      <c r="B43" s="31"/>
      <c r="C43" s="31"/>
      <c r="D43" s="31"/>
      <c r="E43" s="31"/>
    </row>
    <row r="44" spans="1:5">
      <c r="A44" s="93" t="s">
        <v>40</v>
      </c>
      <c r="B44" s="93"/>
      <c r="C44" s="93"/>
      <c r="D44" s="93"/>
      <c r="E44" s="10"/>
    </row>
    <row r="45" spans="1:5">
      <c r="B45" s="95" t="s">
        <v>18</v>
      </c>
      <c r="C45" s="95"/>
      <c r="D45" s="95"/>
      <c r="E45" s="33" t="s">
        <v>6</v>
      </c>
    </row>
    <row r="46" spans="1:5" ht="15">
      <c r="A46" s="1" t="s">
        <v>36</v>
      </c>
    </row>
    <row r="47" spans="1:5">
      <c r="A47" s="9" t="s">
        <v>33</v>
      </c>
    </row>
    <row r="48" spans="1:5" ht="15">
      <c r="A48" s="1" t="s">
        <v>43</v>
      </c>
      <c r="B48" s="14">
        <f>'1кв'!B54</f>
        <v>-46582.175500000041</v>
      </c>
    </row>
    <row r="49" spans="1:2" ht="30">
      <c r="A49" s="15" t="s">
        <v>66</v>
      </c>
      <c r="B49" s="16"/>
    </row>
    <row r="50" spans="1:2" ht="15">
      <c r="A50" s="1" t="s">
        <v>34</v>
      </c>
      <c r="B50" s="16">
        <f>248329.88-445.79</f>
        <v>247884.09</v>
      </c>
    </row>
    <row r="51" spans="1:2" ht="15">
      <c r="A51" s="15" t="s">
        <v>46</v>
      </c>
      <c r="B51" s="16">
        <f>3*150</f>
        <v>450</v>
      </c>
    </row>
    <row r="52" spans="1:2" ht="15">
      <c r="A52" s="15" t="s">
        <v>48</v>
      </c>
      <c r="B52" s="16">
        <f>200*3</f>
        <v>600</v>
      </c>
    </row>
    <row r="53" spans="1:2" ht="30">
      <c r="A53" s="15" t="s">
        <v>37</v>
      </c>
      <c r="B53" s="16">
        <f>E31</f>
        <v>200683.32550000001</v>
      </c>
    </row>
    <row r="54" spans="1:2" ht="14.25">
      <c r="A54" s="17" t="s">
        <v>35</v>
      </c>
      <c r="B54" s="18">
        <f>B48+B50+B51+B52-B53</f>
        <v>1668.588999999949</v>
      </c>
    </row>
  </sheetData>
  <mergeCells count="30">
    <mergeCell ref="A33:E33"/>
    <mergeCell ref="A34:E34"/>
    <mergeCell ref="A35:E35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32:E32"/>
    <mergeCell ref="A44:D44"/>
    <mergeCell ref="B45:D45"/>
    <mergeCell ref="A14:E14"/>
    <mergeCell ref="A8:E8"/>
    <mergeCell ref="A40:E40"/>
    <mergeCell ref="A41:D41"/>
    <mergeCell ref="B42:D42"/>
    <mergeCell ref="A9:E9"/>
    <mergeCell ref="A10:E10"/>
    <mergeCell ref="A11:E11"/>
    <mergeCell ref="A12:E12"/>
    <mergeCell ref="A13:E13"/>
    <mergeCell ref="A36:E36"/>
    <mergeCell ref="A39:E39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19" zoomScaleSheetLayoutView="100" workbookViewId="0">
      <selection activeCell="A29" sqref="A29"/>
    </sheetView>
  </sheetViews>
  <sheetFormatPr defaultColWidth="9.140625" defaultRowHeight="12.75"/>
  <cols>
    <col min="1" max="1" width="31.5703125" style="5" customWidth="1"/>
    <col min="2" max="2" width="20.28515625" style="5" customWidth="1"/>
    <col min="3" max="3" width="15.7109375" style="5" customWidth="1"/>
    <col min="4" max="4" width="14.7109375" style="5" customWidth="1"/>
    <col min="5" max="5" width="14.140625" style="5" customWidth="1"/>
    <col min="6" max="6" width="10.7109375" style="5" bestFit="1" customWidth="1"/>
    <col min="7" max="16384" width="9.140625" style="5"/>
  </cols>
  <sheetData>
    <row r="1" spans="1:5">
      <c r="A1" s="81" t="s">
        <v>11</v>
      </c>
      <c r="B1" s="81"/>
      <c r="C1" s="81"/>
      <c r="D1" s="81"/>
      <c r="E1" s="81"/>
    </row>
    <row r="2" spans="1:5" ht="24.75" customHeight="1">
      <c r="A2" s="82" t="s">
        <v>12</v>
      </c>
      <c r="B2" s="83"/>
      <c r="C2" s="83"/>
      <c r="D2" s="83"/>
      <c r="E2" s="83"/>
    </row>
    <row r="3" spans="1:5" ht="14.25">
      <c r="A3" s="84" t="s">
        <v>67</v>
      </c>
      <c r="B3" s="84"/>
      <c r="C3" s="84"/>
      <c r="D3" s="84"/>
      <c r="E3" s="84"/>
    </row>
    <row r="4" spans="1:5" ht="15.6" customHeight="1">
      <c r="A4" s="24" t="s">
        <v>13</v>
      </c>
      <c r="B4" s="25"/>
      <c r="C4" s="25"/>
      <c r="D4" s="96" t="s">
        <v>68</v>
      </c>
      <c r="E4" s="96"/>
    </row>
    <row r="5" spans="1:5">
      <c r="A5" s="36"/>
      <c r="B5" s="6"/>
      <c r="C5" s="6"/>
      <c r="D5" s="6"/>
      <c r="E5" s="6"/>
    </row>
    <row r="6" spans="1:5" ht="13.15" customHeight="1">
      <c r="A6" s="85" t="s">
        <v>0</v>
      </c>
      <c r="B6" s="85"/>
      <c r="C6" s="85"/>
      <c r="D6" s="85"/>
      <c r="E6" s="85"/>
    </row>
    <row r="7" spans="1:5" ht="13.15" customHeight="1">
      <c r="A7" s="86" t="s">
        <v>23</v>
      </c>
      <c r="B7" s="86"/>
      <c r="C7" s="86"/>
      <c r="D7" s="86"/>
      <c r="E7" s="86"/>
    </row>
    <row r="8" spans="1:5" ht="13.15" customHeight="1">
      <c r="A8" s="80" t="s">
        <v>1</v>
      </c>
      <c r="B8" s="80"/>
      <c r="C8" s="80"/>
      <c r="D8" s="80"/>
      <c r="E8" s="80"/>
    </row>
    <row r="9" spans="1:5">
      <c r="A9" s="87" t="s">
        <v>38</v>
      </c>
      <c r="B9" s="87"/>
      <c r="C9" s="87"/>
      <c r="D9" s="87"/>
      <c r="E9" s="87"/>
    </row>
    <row r="10" spans="1:5" ht="28.15" customHeight="1">
      <c r="A10" s="88" t="s">
        <v>14</v>
      </c>
      <c r="B10" s="88"/>
      <c r="C10" s="88"/>
      <c r="D10" s="88"/>
      <c r="E10" s="88"/>
    </row>
    <row r="11" spans="1:5" ht="29.45" customHeight="1">
      <c r="A11" s="85" t="s">
        <v>39</v>
      </c>
      <c r="B11" s="85"/>
      <c r="C11" s="85"/>
      <c r="D11" s="85"/>
      <c r="E11" s="85"/>
    </row>
    <row r="12" spans="1:5" ht="13.15" customHeight="1">
      <c r="A12" s="80" t="s">
        <v>15</v>
      </c>
      <c r="B12" s="80"/>
      <c r="C12" s="80"/>
      <c r="D12" s="80"/>
      <c r="E12" s="80"/>
    </row>
    <row r="13" spans="1:5" ht="13.15" customHeight="1">
      <c r="A13" s="85" t="s">
        <v>27</v>
      </c>
      <c r="B13" s="85"/>
      <c r="C13" s="85"/>
      <c r="D13" s="85"/>
      <c r="E13" s="85"/>
    </row>
    <row r="14" spans="1:5">
      <c r="A14" s="80" t="s">
        <v>2</v>
      </c>
      <c r="B14" s="80"/>
      <c r="C14" s="80"/>
      <c r="D14" s="80"/>
      <c r="E14" s="80"/>
    </row>
    <row r="15" spans="1:5" ht="18" customHeight="1">
      <c r="A15" s="85" t="s">
        <v>28</v>
      </c>
      <c r="B15" s="85"/>
      <c r="C15" s="85"/>
      <c r="D15" s="85"/>
      <c r="E15" s="85"/>
    </row>
    <row r="16" spans="1:5" ht="11.25" customHeight="1">
      <c r="A16" s="80" t="s">
        <v>16</v>
      </c>
      <c r="B16" s="80"/>
      <c r="C16" s="80"/>
      <c r="D16" s="80"/>
      <c r="E16" s="80"/>
    </row>
    <row r="17" spans="1:7" ht="25.9" customHeight="1">
      <c r="A17" s="85" t="s">
        <v>29</v>
      </c>
      <c r="B17" s="85"/>
      <c r="C17" s="85"/>
      <c r="D17" s="85"/>
      <c r="E17" s="85"/>
    </row>
    <row r="18" spans="1:7" ht="54.6" customHeight="1">
      <c r="A18" s="85" t="s">
        <v>30</v>
      </c>
      <c r="B18" s="85"/>
      <c r="C18" s="85"/>
      <c r="D18" s="85"/>
      <c r="E18" s="85"/>
    </row>
    <row r="19" spans="1:7" ht="27" customHeight="1">
      <c r="A19" s="90" t="s">
        <v>31</v>
      </c>
      <c r="B19" s="90"/>
      <c r="C19" s="90"/>
      <c r="D19" s="90"/>
      <c r="E19" s="90"/>
    </row>
    <row r="20" spans="1:7">
      <c r="A20" s="90"/>
      <c r="B20" s="90"/>
      <c r="C20" s="90"/>
      <c r="D20" s="90"/>
      <c r="E20" s="90"/>
      <c r="F20" s="5">
        <v>3248.15</v>
      </c>
      <c r="G20" s="5">
        <v>3</v>
      </c>
    </row>
    <row r="21" spans="1:7" ht="106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47</v>
      </c>
      <c r="B22" s="3" t="s">
        <v>44</v>
      </c>
      <c r="C22" s="2" t="s">
        <v>4</v>
      </c>
      <c r="D22" s="2">
        <v>14.68</v>
      </c>
      <c r="E22" s="7">
        <f>D22*F20*G20</f>
        <v>143048.52599999998</v>
      </c>
    </row>
    <row r="23" spans="1:7" ht="15">
      <c r="A23" s="11" t="s">
        <v>49</v>
      </c>
      <c r="B23" s="3" t="s">
        <v>69</v>
      </c>
      <c r="C23" s="2" t="s">
        <v>25</v>
      </c>
      <c r="D23" s="2"/>
      <c r="E23" s="21">
        <v>0</v>
      </c>
    </row>
    <row r="24" spans="1:7" ht="15">
      <c r="A24" s="11" t="s">
        <v>45</v>
      </c>
      <c r="B24" s="3" t="s">
        <v>21</v>
      </c>
      <c r="C24" s="2" t="s">
        <v>4</v>
      </c>
      <c r="D24" s="2">
        <v>5.42</v>
      </c>
      <c r="E24" s="7">
        <f>D24*F20*G20</f>
        <v>52814.919000000009</v>
      </c>
    </row>
    <row r="25" spans="1:7" ht="15">
      <c r="A25" s="11" t="s">
        <v>50</v>
      </c>
      <c r="B25" s="3" t="s">
        <v>69</v>
      </c>
      <c r="C25" s="2" t="s">
        <v>25</v>
      </c>
      <c r="D25" s="2"/>
      <c r="E25" s="23">
        <v>0</v>
      </c>
    </row>
    <row r="26" spans="1:7" ht="15">
      <c r="A26" s="11" t="s">
        <v>51</v>
      </c>
      <c r="B26" s="3" t="s">
        <v>69</v>
      </c>
      <c r="C26" s="2" t="s">
        <v>25</v>
      </c>
      <c r="D26" s="2"/>
      <c r="E26" s="7">
        <v>8063.4</v>
      </c>
    </row>
    <row r="27" spans="1:7" ht="15">
      <c r="A27" s="11" t="s">
        <v>52</v>
      </c>
      <c r="B27" s="3" t="s">
        <v>69</v>
      </c>
      <c r="C27" s="2" t="s">
        <v>25</v>
      </c>
      <c r="D27" s="2"/>
      <c r="E27" s="7">
        <v>9906.3799999999992</v>
      </c>
    </row>
    <row r="28" spans="1:7" ht="15">
      <c r="A28" s="11" t="s">
        <v>24</v>
      </c>
      <c r="B28" s="3" t="s">
        <v>69</v>
      </c>
      <c r="C28" s="2" t="s">
        <v>25</v>
      </c>
      <c r="D28" s="2"/>
      <c r="E28" s="7">
        <v>1351.25</v>
      </c>
    </row>
    <row r="29" spans="1:7" ht="15">
      <c r="A29" s="12" t="s">
        <v>70</v>
      </c>
      <c r="B29" s="3" t="s">
        <v>71</v>
      </c>
      <c r="C29" s="2" t="s">
        <v>25</v>
      </c>
      <c r="D29" s="19"/>
      <c r="E29" s="21">
        <v>39800.639999999999</v>
      </c>
    </row>
    <row r="30" spans="1:7" ht="15">
      <c r="A30" s="37" t="s">
        <v>63</v>
      </c>
      <c r="B30" s="3" t="s">
        <v>69</v>
      </c>
      <c r="C30" s="2" t="s">
        <v>25</v>
      </c>
      <c r="D30" s="38"/>
      <c r="E30" s="21">
        <v>457.63</v>
      </c>
    </row>
    <row r="31" spans="1:7" s="9" customFormat="1" ht="14.25">
      <c r="A31" s="13" t="s">
        <v>22</v>
      </c>
      <c r="B31" s="4"/>
      <c r="C31" s="4"/>
      <c r="D31" s="22"/>
      <c r="E31" s="8">
        <f>SUM(E22:E30)</f>
        <v>255442.745</v>
      </c>
    </row>
    <row r="32" spans="1:7" ht="31.9" customHeight="1">
      <c r="A32" s="91" t="s">
        <v>72</v>
      </c>
      <c r="B32" s="91"/>
      <c r="C32" s="91"/>
      <c r="D32" s="91"/>
      <c r="E32" s="91"/>
    </row>
    <row r="33" spans="1:5" ht="29.25" customHeight="1">
      <c r="A33" s="92" t="s">
        <v>20</v>
      </c>
      <c r="B33" s="92"/>
      <c r="C33" s="92"/>
      <c r="D33" s="92"/>
      <c r="E33" s="92"/>
    </row>
    <row r="34" spans="1:5" ht="15">
      <c r="A34" s="92" t="s">
        <v>19</v>
      </c>
      <c r="B34" s="92"/>
      <c r="C34" s="92"/>
      <c r="D34" s="92"/>
      <c r="E34" s="92"/>
    </row>
    <row r="35" spans="1:5" ht="31.5" customHeight="1">
      <c r="A35" s="92" t="s">
        <v>26</v>
      </c>
      <c r="B35" s="92"/>
      <c r="C35" s="92"/>
      <c r="D35" s="92"/>
      <c r="E35" s="92"/>
    </row>
    <row r="36" spans="1:5">
      <c r="A36" s="85" t="s">
        <v>17</v>
      </c>
      <c r="B36" s="85"/>
      <c r="C36" s="85"/>
      <c r="D36" s="85"/>
      <c r="E36" s="85"/>
    </row>
    <row r="37" spans="1:5">
      <c r="A37" s="34"/>
      <c r="B37" s="34"/>
      <c r="C37" s="34"/>
      <c r="D37" s="34"/>
      <c r="E37" s="34"/>
    </row>
    <row r="38" spans="1:5">
      <c r="A38" s="34"/>
      <c r="B38" s="34"/>
      <c r="C38" s="34"/>
      <c r="D38" s="34"/>
      <c r="E38" s="34"/>
    </row>
    <row r="39" spans="1:5">
      <c r="A39" s="34"/>
      <c r="B39" s="34"/>
      <c r="C39" s="34"/>
      <c r="D39" s="34"/>
      <c r="E39" s="34"/>
    </row>
    <row r="40" spans="1:5">
      <c r="A40" s="89" t="s">
        <v>5</v>
      </c>
      <c r="B40" s="89"/>
      <c r="C40" s="89"/>
      <c r="D40" s="89"/>
      <c r="E40" s="89"/>
    </row>
    <row r="41" spans="1:5">
      <c r="A41" s="85" t="s">
        <v>17</v>
      </c>
      <c r="B41" s="85"/>
      <c r="C41" s="85"/>
      <c r="D41" s="85"/>
      <c r="E41" s="85"/>
    </row>
    <row r="42" spans="1:5">
      <c r="A42" s="93" t="s">
        <v>32</v>
      </c>
      <c r="B42" s="93"/>
      <c r="C42" s="93"/>
      <c r="D42" s="93"/>
      <c r="E42" s="10"/>
    </row>
    <row r="43" spans="1:5">
      <c r="B43" s="94" t="s">
        <v>18</v>
      </c>
      <c r="C43" s="94"/>
      <c r="D43" s="94"/>
      <c r="E43" s="35" t="s">
        <v>6</v>
      </c>
    </row>
    <row r="44" spans="1:5">
      <c r="A44" s="36"/>
      <c r="B44" s="36"/>
      <c r="C44" s="36"/>
      <c r="D44" s="36"/>
      <c r="E44" s="36"/>
    </row>
    <row r="45" spans="1:5">
      <c r="A45" s="93" t="s">
        <v>40</v>
      </c>
      <c r="B45" s="93"/>
      <c r="C45" s="93"/>
      <c r="D45" s="93"/>
      <c r="E45" s="10"/>
    </row>
    <row r="46" spans="1:5">
      <c r="B46" s="95" t="s">
        <v>18</v>
      </c>
      <c r="C46" s="95"/>
      <c r="D46" s="95"/>
      <c r="E46" s="35" t="s">
        <v>6</v>
      </c>
    </row>
    <row r="47" spans="1:5" ht="15">
      <c r="A47" s="1" t="s">
        <v>36</v>
      </c>
    </row>
    <row r="48" spans="1:5">
      <c r="A48" s="9" t="s">
        <v>33</v>
      </c>
    </row>
    <row r="49" spans="1:2" ht="15">
      <c r="A49" s="1" t="s">
        <v>43</v>
      </c>
      <c r="B49" s="14">
        <f>'2кв'!B54</f>
        <v>1668.588999999949</v>
      </c>
    </row>
    <row r="50" spans="1:2" ht="30">
      <c r="A50" s="15" t="s">
        <v>73</v>
      </c>
      <c r="B50" s="16"/>
    </row>
    <row r="51" spans="1:2" ht="15">
      <c r="A51" s="1" t="s">
        <v>34</v>
      </c>
      <c r="B51" s="16">
        <f>246828.3-259.64</f>
        <v>246568.65999999997</v>
      </c>
    </row>
    <row r="52" spans="1:2" ht="15">
      <c r="A52" s="15" t="s">
        <v>46</v>
      </c>
      <c r="B52" s="16">
        <f>3*150</f>
        <v>450</v>
      </c>
    </row>
    <row r="53" spans="1:2" ht="15">
      <c r="A53" s="15" t="s">
        <v>48</v>
      </c>
      <c r="B53" s="16">
        <f>200*3</f>
        <v>600</v>
      </c>
    </row>
    <row r="54" spans="1:2" ht="30">
      <c r="A54" s="15" t="s">
        <v>37</v>
      </c>
      <c r="B54" s="16">
        <f>E31</f>
        <v>255442.745</v>
      </c>
    </row>
    <row r="55" spans="1:2" ht="14.25">
      <c r="A55" s="17" t="s">
        <v>35</v>
      </c>
      <c r="B55" s="18">
        <f>B49+B51+B52+B53-B54</f>
        <v>-6155.4960000000719</v>
      </c>
    </row>
  </sheetData>
  <mergeCells count="30">
    <mergeCell ref="B46:D46"/>
    <mergeCell ref="A20:E20"/>
    <mergeCell ref="A32:E32"/>
    <mergeCell ref="A33:E33"/>
    <mergeCell ref="A34:E34"/>
    <mergeCell ref="A35:E35"/>
    <mergeCell ref="A36:E36"/>
    <mergeCell ref="A40:E40"/>
    <mergeCell ref="A41:E41"/>
    <mergeCell ref="A42:D42"/>
    <mergeCell ref="B43:D43"/>
    <mergeCell ref="A45:D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27" zoomScaleSheetLayoutView="100" workbookViewId="0">
      <selection activeCell="H31" sqref="H31"/>
    </sheetView>
  </sheetViews>
  <sheetFormatPr defaultColWidth="9.140625" defaultRowHeight="12.75"/>
  <cols>
    <col min="1" max="1" width="31.5703125" style="5" customWidth="1"/>
    <col min="2" max="2" width="20.28515625" style="5" customWidth="1"/>
    <col min="3" max="3" width="15.7109375" style="5" customWidth="1"/>
    <col min="4" max="4" width="14.7109375" style="5" customWidth="1"/>
    <col min="5" max="5" width="14.140625" style="5" customWidth="1"/>
    <col min="6" max="6" width="10.7109375" style="5" bestFit="1" customWidth="1"/>
    <col min="7" max="16384" width="9.140625" style="5"/>
  </cols>
  <sheetData>
    <row r="1" spans="1:5">
      <c r="A1" s="81" t="s">
        <v>11</v>
      </c>
      <c r="B1" s="81"/>
      <c r="C1" s="81"/>
      <c r="D1" s="81"/>
      <c r="E1" s="81"/>
    </row>
    <row r="2" spans="1:5" ht="24.75" customHeight="1">
      <c r="A2" s="82" t="s">
        <v>12</v>
      </c>
      <c r="B2" s="83"/>
      <c r="C2" s="83"/>
      <c r="D2" s="83"/>
      <c r="E2" s="83"/>
    </row>
    <row r="3" spans="1:5" ht="14.25">
      <c r="A3" s="84" t="s">
        <v>74</v>
      </c>
      <c r="B3" s="84"/>
      <c r="C3" s="84"/>
      <c r="D3" s="84"/>
      <c r="E3" s="84"/>
    </row>
    <row r="4" spans="1:5" ht="15.6" customHeight="1">
      <c r="A4" s="24" t="s">
        <v>13</v>
      </c>
      <c r="B4" s="25"/>
      <c r="C4" s="25"/>
      <c r="D4" s="96" t="s">
        <v>75</v>
      </c>
      <c r="E4" s="96"/>
    </row>
    <row r="5" spans="1:5">
      <c r="A5" s="39"/>
      <c r="B5" s="6"/>
      <c r="C5" s="6"/>
      <c r="D5" s="6"/>
      <c r="E5" s="6"/>
    </row>
    <row r="6" spans="1:5" ht="13.15" customHeight="1">
      <c r="A6" s="85" t="s">
        <v>0</v>
      </c>
      <c r="B6" s="85"/>
      <c r="C6" s="85"/>
      <c r="D6" s="85"/>
      <c r="E6" s="85"/>
    </row>
    <row r="7" spans="1:5" ht="13.15" customHeight="1">
      <c r="A7" s="86" t="s">
        <v>23</v>
      </c>
      <c r="B7" s="86"/>
      <c r="C7" s="86"/>
      <c r="D7" s="86"/>
      <c r="E7" s="86"/>
    </row>
    <row r="8" spans="1:5" ht="13.15" customHeight="1">
      <c r="A8" s="80" t="s">
        <v>1</v>
      </c>
      <c r="B8" s="80"/>
      <c r="C8" s="80"/>
      <c r="D8" s="80"/>
      <c r="E8" s="80"/>
    </row>
    <row r="9" spans="1:5">
      <c r="A9" s="87" t="s">
        <v>38</v>
      </c>
      <c r="B9" s="87"/>
      <c r="C9" s="87"/>
      <c r="D9" s="87"/>
      <c r="E9" s="87"/>
    </row>
    <row r="10" spans="1:5" ht="28.15" customHeight="1">
      <c r="A10" s="88" t="s">
        <v>14</v>
      </c>
      <c r="B10" s="88"/>
      <c r="C10" s="88"/>
      <c r="D10" s="88"/>
      <c r="E10" s="88"/>
    </row>
    <row r="11" spans="1:5" ht="29.45" customHeight="1">
      <c r="A11" s="85" t="s">
        <v>39</v>
      </c>
      <c r="B11" s="85"/>
      <c r="C11" s="85"/>
      <c r="D11" s="85"/>
      <c r="E11" s="85"/>
    </row>
    <row r="12" spans="1:5" ht="13.15" customHeight="1">
      <c r="A12" s="80" t="s">
        <v>15</v>
      </c>
      <c r="B12" s="80"/>
      <c r="C12" s="80"/>
      <c r="D12" s="80"/>
      <c r="E12" s="80"/>
    </row>
    <row r="13" spans="1:5" ht="13.15" customHeight="1">
      <c r="A13" s="85" t="s">
        <v>27</v>
      </c>
      <c r="B13" s="85"/>
      <c r="C13" s="85"/>
      <c r="D13" s="85"/>
      <c r="E13" s="85"/>
    </row>
    <row r="14" spans="1:5">
      <c r="A14" s="80" t="s">
        <v>2</v>
      </c>
      <c r="B14" s="80"/>
      <c r="C14" s="80"/>
      <c r="D14" s="80"/>
      <c r="E14" s="80"/>
    </row>
    <row r="15" spans="1:5" ht="18" customHeight="1">
      <c r="A15" s="85" t="s">
        <v>28</v>
      </c>
      <c r="B15" s="85"/>
      <c r="C15" s="85"/>
      <c r="D15" s="85"/>
      <c r="E15" s="85"/>
    </row>
    <row r="16" spans="1:5" ht="11.25" customHeight="1">
      <c r="A16" s="80" t="s">
        <v>16</v>
      </c>
      <c r="B16" s="80"/>
      <c r="C16" s="80"/>
      <c r="D16" s="80"/>
      <c r="E16" s="80"/>
    </row>
    <row r="17" spans="1:7" ht="25.9" customHeight="1">
      <c r="A17" s="85" t="s">
        <v>29</v>
      </c>
      <c r="B17" s="85"/>
      <c r="C17" s="85"/>
      <c r="D17" s="85"/>
      <c r="E17" s="85"/>
    </row>
    <row r="18" spans="1:7" ht="54.6" customHeight="1">
      <c r="A18" s="85" t="s">
        <v>30</v>
      </c>
      <c r="B18" s="85"/>
      <c r="C18" s="85"/>
      <c r="D18" s="85"/>
      <c r="E18" s="85"/>
    </row>
    <row r="19" spans="1:7" ht="27" customHeight="1">
      <c r="A19" s="90" t="s">
        <v>31</v>
      </c>
      <c r="B19" s="90"/>
      <c r="C19" s="90"/>
      <c r="D19" s="90"/>
      <c r="E19" s="90"/>
    </row>
    <row r="20" spans="1:7">
      <c r="A20" s="90"/>
      <c r="B20" s="90"/>
      <c r="C20" s="90"/>
      <c r="D20" s="90"/>
      <c r="E20" s="90"/>
      <c r="F20" s="5">
        <v>3248.15</v>
      </c>
      <c r="G20" s="5">
        <v>3</v>
      </c>
    </row>
    <row r="21" spans="1:7" ht="106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0" t="s">
        <v>47</v>
      </c>
      <c r="B22" s="3" t="s">
        <v>44</v>
      </c>
      <c r="C22" s="2" t="s">
        <v>4</v>
      </c>
      <c r="D22" s="2">
        <v>14.68</v>
      </c>
      <c r="E22" s="7">
        <f>D22*F20*G20</f>
        <v>143048.52599999998</v>
      </c>
    </row>
    <row r="23" spans="1:7" ht="15">
      <c r="A23" s="11" t="s">
        <v>49</v>
      </c>
      <c r="B23" s="3" t="s">
        <v>76</v>
      </c>
      <c r="C23" s="2" t="s">
        <v>25</v>
      </c>
      <c r="D23" s="2"/>
      <c r="E23" s="21">
        <v>0</v>
      </c>
    </row>
    <row r="24" spans="1:7" ht="15">
      <c r="A24" s="11" t="s">
        <v>45</v>
      </c>
      <c r="B24" s="3" t="s">
        <v>21</v>
      </c>
      <c r="C24" s="2" t="s">
        <v>4</v>
      </c>
      <c r="D24" s="2">
        <v>5.42</v>
      </c>
      <c r="E24" s="7">
        <f>D24*F20*G20</f>
        <v>52814.919000000009</v>
      </c>
    </row>
    <row r="25" spans="1:7" ht="15">
      <c r="A25" s="11" t="s">
        <v>50</v>
      </c>
      <c r="B25" s="3" t="s">
        <v>76</v>
      </c>
      <c r="C25" s="2" t="s">
        <v>25</v>
      </c>
      <c r="D25" s="2"/>
      <c r="E25" s="23">
        <v>0</v>
      </c>
    </row>
    <row r="26" spans="1:7" ht="15">
      <c r="A26" s="11" t="s">
        <v>51</v>
      </c>
      <c r="B26" s="3" t="s">
        <v>76</v>
      </c>
      <c r="C26" s="2" t="s">
        <v>25</v>
      </c>
      <c r="D26" s="2"/>
      <c r="E26" s="7">
        <v>8229.75</v>
      </c>
    </row>
    <row r="27" spans="1:7" ht="15">
      <c r="A27" s="11" t="s">
        <v>52</v>
      </c>
      <c r="B27" s="3" t="s">
        <v>76</v>
      </c>
      <c r="C27" s="2" t="s">
        <v>25</v>
      </c>
      <c r="D27" s="2"/>
      <c r="E27" s="7">
        <v>-4944.0600000000004</v>
      </c>
    </row>
    <row r="28" spans="1:7" ht="15">
      <c r="A28" s="37" t="s">
        <v>63</v>
      </c>
      <c r="B28" s="3" t="s">
        <v>76</v>
      </c>
      <c r="C28" s="2" t="s">
        <v>25</v>
      </c>
      <c r="D28" s="38"/>
      <c r="E28" s="21"/>
    </row>
    <row r="29" spans="1:7" ht="15">
      <c r="A29" s="11" t="s">
        <v>24</v>
      </c>
      <c r="B29" s="3" t="s">
        <v>76</v>
      </c>
      <c r="C29" s="2" t="s">
        <v>25</v>
      </c>
      <c r="D29" s="2"/>
      <c r="E29" s="7">
        <f>3298.54+120</f>
        <v>3418.54</v>
      </c>
    </row>
    <row r="30" spans="1:7" ht="30">
      <c r="A30" s="50" t="s">
        <v>104</v>
      </c>
      <c r="B30" s="48" t="s">
        <v>105</v>
      </c>
      <c r="C30" s="46" t="s">
        <v>107</v>
      </c>
      <c r="D30" s="46">
        <v>4</v>
      </c>
      <c r="E30" s="7">
        <f>D30*235.95</f>
        <v>943.8</v>
      </c>
    </row>
    <row r="31" spans="1:7" ht="30">
      <c r="A31" s="50" t="s">
        <v>103</v>
      </c>
      <c r="B31" s="48" t="s">
        <v>106</v>
      </c>
      <c r="C31" s="78" t="s">
        <v>107</v>
      </c>
      <c r="D31" s="43">
        <v>4</v>
      </c>
      <c r="E31" s="7">
        <f>D31*235.95</f>
        <v>943.8</v>
      </c>
    </row>
    <row r="32" spans="1:7" ht="15">
      <c r="A32" s="12"/>
      <c r="B32" s="3"/>
      <c r="C32" s="2"/>
      <c r="D32" s="19"/>
      <c r="E32" s="21"/>
    </row>
    <row r="33" spans="1:5" s="9" customFormat="1" ht="14.25">
      <c r="A33" s="13" t="s">
        <v>22</v>
      </c>
      <c r="B33" s="4"/>
      <c r="C33" s="4"/>
      <c r="D33" s="22"/>
      <c r="E33" s="8">
        <f>SUM(E22:E32)</f>
        <v>204455.27499999999</v>
      </c>
    </row>
    <row r="34" spans="1:5" ht="31.9" customHeight="1">
      <c r="A34" s="91" t="s">
        <v>108</v>
      </c>
      <c r="B34" s="91"/>
      <c r="C34" s="91"/>
      <c r="D34" s="91"/>
      <c r="E34" s="91"/>
    </row>
    <row r="35" spans="1:5" ht="29.25" customHeight="1">
      <c r="A35" s="92" t="s">
        <v>20</v>
      </c>
      <c r="B35" s="92"/>
      <c r="C35" s="92"/>
      <c r="D35" s="92"/>
      <c r="E35" s="92"/>
    </row>
    <row r="36" spans="1:5" ht="15">
      <c r="A36" s="92" t="s">
        <v>19</v>
      </c>
      <c r="B36" s="92"/>
      <c r="C36" s="92"/>
      <c r="D36" s="92"/>
      <c r="E36" s="92"/>
    </row>
    <row r="37" spans="1:5" ht="31.5" customHeight="1">
      <c r="A37" s="92" t="s">
        <v>26</v>
      </c>
      <c r="B37" s="92"/>
      <c r="C37" s="92"/>
      <c r="D37" s="92"/>
      <c r="E37" s="92"/>
    </row>
    <row r="38" spans="1:5">
      <c r="A38" s="85" t="s">
        <v>17</v>
      </c>
      <c r="B38" s="85"/>
      <c r="C38" s="85"/>
      <c r="D38" s="85"/>
      <c r="E38" s="85"/>
    </row>
    <row r="39" spans="1:5">
      <c r="A39" s="40"/>
      <c r="B39" s="40"/>
      <c r="C39" s="40"/>
      <c r="D39" s="40"/>
      <c r="E39" s="40"/>
    </row>
    <row r="40" spans="1:5">
      <c r="A40" s="40"/>
      <c r="B40" s="40"/>
      <c r="C40" s="40"/>
      <c r="D40" s="40"/>
      <c r="E40" s="40"/>
    </row>
    <row r="41" spans="1:5">
      <c r="A41" s="40"/>
      <c r="B41" s="40"/>
      <c r="C41" s="40"/>
      <c r="D41" s="40"/>
      <c r="E41" s="40"/>
    </row>
    <row r="42" spans="1:5">
      <c r="A42" s="89" t="s">
        <v>5</v>
      </c>
      <c r="B42" s="89"/>
      <c r="C42" s="89"/>
      <c r="D42" s="89"/>
      <c r="E42" s="89"/>
    </row>
    <row r="43" spans="1:5">
      <c r="A43" s="85" t="s">
        <v>17</v>
      </c>
      <c r="B43" s="85"/>
      <c r="C43" s="85"/>
      <c r="D43" s="85"/>
      <c r="E43" s="85"/>
    </row>
    <row r="44" spans="1:5">
      <c r="A44" s="93" t="s">
        <v>32</v>
      </c>
      <c r="B44" s="93"/>
      <c r="C44" s="93"/>
      <c r="D44" s="93"/>
      <c r="E44" s="10"/>
    </row>
    <row r="45" spans="1:5">
      <c r="B45" s="94" t="s">
        <v>18</v>
      </c>
      <c r="C45" s="94"/>
      <c r="D45" s="94"/>
      <c r="E45" s="41" t="s">
        <v>6</v>
      </c>
    </row>
    <row r="46" spans="1:5">
      <c r="A46" s="39"/>
      <c r="B46" s="39"/>
      <c r="C46" s="39"/>
      <c r="D46" s="39"/>
      <c r="E46" s="39"/>
    </row>
    <row r="47" spans="1:5">
      <c r="A47" s="93" t="s">
        <v>40</v>
      </c>
      <c r="B47" s="93"/>
      <c r="C47" s="93"/>
      <c r="D47" s="93"/>
      <c r="E47" s="10"/>
    </row>
    <row r="48" spans="1:5">
      <c r="B48" s="95" t="s">
        <v>18</v>
      </c>
      <c r="C48" s="95"/>
      <c r="D48" s="95"/>
      <c r="E48" s="41" t="s">
        <v>6</v>
      </c>
    </row>
    <row r="49" spans="1:2" ht="15">
      <c r="A49" s="1" t="s">
        <v>36</v>
      </c>
    </row>
    <row r="50" spans="1:2">
      <c r="A50" s="9" t="s">
        <v>33</v>
      </c>
    </row>
    <row r="51" spans="1:2" ht="15">
      <c r="A51" s="1" t="s">
        <v>43</v>
      </c>
      <c r="B51" s="14">
        <f>'3кв'!B55</f>
        <v>-6155.4960000000719</v>
      </c>
    </row>
    <row r="52" spans="1:2" ht="30">
      <c r="A52" s="15" t="s">
        <v>109</v>
      </c>
      <c r="B52" s="16"/>
    </row>
    <row r="53" spans="1:2" ht="15">
      <c r="A53" s="1" t="s">
        <v>34</v>
      </c>
      <c r="B53" s="16">
        <v>272980.15999999997</v>
      </c>
    </row>
    <row r="54" spans="1:2" ht="15">
      <c r="A54" s="15" t="s">
        <v>46</v>
      </c>
      <c r="B54" s="16">
        <f>3*150</f>
        <v>450</v>
      </c>
    </row>
    <row r="55" spans="1:2" ht="15">
      <c r="A55" s="15" t="s">
        <v>48</v>
      </c>
      <c r="B55" s="16">
        <f>200*3</f>
        <v>600</v>
      </c>
    </row>
    <row r="56" spans="1:2" ht="30">
      <c r="A56" s="15" t="s">
        <v>37</v>
      </c>
      <c r="B56" s="16">
        <f>E33</f>
        <v>204455.27499999999</v>
      </c>
    </row>
    <row r="57" spans="1:2" ht="14.25">
      <c r="A57" s="17" t="s">
        <v>35</v>
      </c>
      <c r="B57" s="18">
        <f>B51+B53+B54+B55-B56</f>
        <v>63419.388999999879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4:E34"/>
    <mergeCell ref="A35:E35"/>
    <mergeCell ref="A36:E36"/>
    <mergeCell ref="A37:E37"/>
    <mergeCell ref="A38:E38"/>
    <mergeCell ref="A42:E42"/>
    <mergeCell ref="A43:E43"/>
    <mergeCell ref="A44:D44"/>
    <mergeCell ref="B45:D45"/>
    <mergeCell ref="A47:D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tabSelected="1" view="pageBreakPreview" topLeftCell="A25" zoomScaleSheetLayoutView="100" workbookViewId="0">
      <selection activeCell="A41" sqref="A41:XFD41"/>
    </sheetView>
  </sheetViews>
  <sheetFormatPr defaultRowHeight="15"/>
  <cols>
    <col min="1" max="1" width="10.5703125" style="44" customWidth="1"/>
    <col min="2" max="2" width="56.7109375" style="44" customWidth="1"/>
    <col min="3" max="3" width="15.28515625" style="44" customWidth="1"/>
    <col min="4" max="4" width="11.85546875" style="44" customWidth="1"/>
    <col min="5" max="5" width="14.7109375" style="44" customWidth="1"/>
    <col min="6" max="6" width="12.42578125" style="44" customWidth="1"/>
    <col min="7" max="7" width="12" style="44" customWidth="1"/>
    <col min="8" max="8" width="13.5703125" style="44" customWidth="1"/>
    <col min="9" max="16384" width="9.140625" style="44"/>
  </cols>
  <sheetData>
    <row r="1" spans="1:4" ht="15.75">
      <c r="A1" s="97" t="s">
        <v>77</v>
      </c>
      <c r="B1" s="97"/>
      <c r="C1" s="97"/>
      <c r="D1" s="51"/>
    </row>
    <row r="2" spans="1:4" ht="15.75">
      <c r="A2" s="98" t="s">
        <v>78</v>
      </c>
      <c r="B2" s="98"/>
      <c r="C2" s="98"/>
      <c r="D2" s="52"/>
    </row>
    <row r="3" spans="1:4" ht="15.75">
      <c r="A3" s="98" t="s">
        <v>79</v>
      </c>
      <c r="B3" s="98"/>
      <c r="C3" s="98"/>
      <c r="D3" s="52"/>
    </row>
    <row r="4" spans="1:4" ht="15.75">
      <c r="A4" s="97" t="s">
        <v>110</v>
      </c>
      <c r="B4" s="97"/>
      <c r="C4" s="97"/>
      <c r="D4" s="51"/>
    </row>
    <row r="5" spans="1:4" ht="15.75">
      <c r="A5" s="99"/>
      <c r="B5" s="99"/>
      <c r="C5" s="99"/>
      <c r="D5" s="45"/>
    </row>
    <row r="6" spans="1:4" ht="15.75">
      <c r="A6" s="52"/>
      <c r="B6" s="53" t="s">
        <v>80</v>
      </c>
      <c r="C6" s="54">
        <f>'1кв'!B48</f>
        <v>-77850.5</v>
      </c>
      <c r="D6" s="55"/>
    </row>
    <row r="7" spans="1:4" ht="15.75">
      <c r="A7" s="56" t="s">
        <v>81</v>
      </c>
      <c r="B7" s="53" t="s">
        <v>111</v>
      </c>
      <c r="C7" s="54"/>
      <c r="D7" s="55"/>
    </row>
    <row r="8" spans="1:4" ht="15.75">
      <c r="A8" s="52"/>
      <c r="B8" s="57" t="s">
        <v>82</v>
      </c>
      <c r="C8" s="54"/>
      <c r="D8" s="55"/>
    </row>
    <row r="9" spans="1:4" ht="15.75">
      <c r="A9" s="52"/>
      <c r="B9" s="47" t="s">
        <v>112</v>
      </c>
      <c r="C9" s="54"/>
      <c r="D9" s="55"/>
    </row>
    <row r="10" spans="1:4" ht="15.75">
      <c r="A10" s="52"/>
      <c r="B10" s="47" t="s">
        <v>83</v>
      </c>
      <c r="C10" s="54"/>
      <c r="D10" s="55"/>
    </row>
    <row r="11" spans="1:4" ht="15.75">
      <c r="A11" s="52"/>
      <c r="B11" s="47" t="s">
        <v>113</v>
      </c>
      <c r="C11" s="54"/>
      <c r="D11" s="55"/>
    </row>
    <row r="12" spans="1:4" ht="15.75">
      <c r="A12" s="52"/>
      <c r="B12" s="47" t="s">
        <v>114</v>
      </c>
      <c r="C12" s="54"/>
      <c r="D12" s="55"/>
    </row>
    <row r="13" spans="1:4" ht="15.75">
      <c r="B13" s="58" t="s">
        <v>84</v>
      </c>
      <c r="C13" s="75">
        <f>'1кв'!B50+'2кв'!B50+'3кв'!B51+'4кв'!B53</f>
        <v>1004146.52</v>
      </c>
      <c r="D13" s="59"/>
    </row>
    <row r="14" spans="1:4" ht="30">
      <c r="B14" s="60" t="s">
        <v>85</v>
      </c>
      <c r="C14" s="75">
        <f>'1кв'!B51+'2кв'!B51+'3кв'!B52+'4кв'!B54</f>
        <v>1800</v>
      </c>
      <c r="D14" s="59"/>
    </row>
    <row r="15" spans="1:4" ht="30">
      <c r="B15" s="60" t="s">
        <v>86</v>
      </c>
      <c r="C15" s="75">
        <f>'1кв'!B52+'2кв'!B52+'3кв'!B53+'4кв'!B55</f>
        <v>2400</v>
      </c>
      <c r="D15" s="59"/>
    </row>
    <row r="16" spans="1:4" ht="15.75">
      <c r="A16" s="61"/>
      <c r="B16" s="58" t="s">
        <v>87</v>
      </c>
      <c r="C16" s="62">
        <f>SUM(C13:C15)</f>
        <v>1008346.52</v>
      </c>
      <c r="D16" s="55"/>
    </row>
    <row r="17" spans="1:5" ht="15.75">
      <c r="A17" s="45"/>
      <c r="B17" s="100"/>
      <c r="C17" s="100"/>
      <c r="D17" s="63"/>
    </row>
    <row r="18" spans="1:5" ht="15.75">
      <c r="A18" s="64" t="s">
        <v>88</v>
      </c>
      <c r="B18" s="49" t="s">
        <v>89</v>
      </c>
      <c r="C18" s="75">
        <f>'1кв'!E22+'2кв'!E22+'3кв'!E22+'4кв'!E22</f>
        <v>550951.20299999998</v>
      </c>
      <c r="D18" s="63"/>
    </row>
    <row r="19" spans="1:5" ht="30">
      <c r="A19" s="64"/>
      <c r="B19" s="47" t="s">
        <v>90</v>
      </c>
      <c r="C19" s="75">
        <f>'1кв'!E23</f>
        <v>5096.76</v>
      </c>
      <c r="D19" s="63"/>
    </row>
    <row r="20" spans="1:5" ht="15.75">
      <c r="A20" s="64"/>
      <c r="B20" s="65" t="s">
        <v>45</v>
      </c>
      <c r="C20" s="75">
        <f>'1кв'!E25+'2кв'!E24+'3кв'!E24+'4кв'!E24</f>
        <v>203074.33799999999</v>
      </c>
      <c r="D20" s="63"/>
    </row>
    <row r="21" spans="1:5" ht="15.75">
      <c r="A21" s="64"/>
      <c r="B21" s="47" t="s">
        <v>50</v>
      </c>
      <c r="C21" s="75">
        <f>'1кв'!E26+'2кв'!E25+'3кв'!E25+'4кв'!E25</f>
        <v>1650.67</v>
      </c>
      <c r="D21" s="63"/>
    </row>
    <row r="22" spans="1:5" ht="15.75">
      <c r="A22" s="64"/>
      <c r="B22" s="47" t="s">
        <v>51</v>
      </c>
      <c r="C22" s="75">
        <f>'1кв'!E27+'2кв'!E26+'3кв'!E26+'4кв'!E26</f>
        <v>31061.07</v>
      </c>
      <c r="D22" s="63"/>
    </row>
    <row r="23" spans="1:5" ht="15.75">
      <c r="A23" s="64"/>
      <c r="B23" s="47" t="s">
        <v>52</v>
      </c>
      <c r="C23" s="75">
        <f>'1кв'!E28+'2кв'!E27+'3кв'!E27+'4кв'!E27</f>
        <v>19275.139999999996</v>
      </c>
      <c r="D23" s="63"/>
    </row>
    <row r="24" spans="1:5" ht="15.75">
      <c r="A24" s="45"/>
      <c r="B24" s="47" t="s">
        <v>24</v>
      </c>
      <c r="C24" s="75">
        <f>'1кв'!E29+'2кв'!E28+'3кв'!E28+'4кв'!E29</f>
        <v>5891.79</v>
      </c>
      <c r="D24" s="63"/>
      <c r="E24" s="66"/>
    </row>
    <row r="25" spans="1:5" ht="15.75">
      <c r="A25" s="45"/>
      <c r="B25" s="79" t="s">
        <v>115</v>
      </c>
      <c r="C25" s="75">
        <f>'2кв'!E30+'3кв'!E30+'4кв'!E28</f>
        <v>642.16999999999996</v>
      </c>
      <c r="D25" s="63"/>
      <c r="E25" s="66"/>
    </row>
    <row r="26" spans="1:5" ht="15.75">
      <c r="A26" s="64"/>
      <c r="B26" s="67" t="s">
        <v>116</v>
      </c>
      <c r="C26" s="76">
        <f>'1кв'!E30+'4кв'!E30+'4кв'!E31</f>
        <v>4704.24</v>
      </c>
      <c r="D26" s="63"/>
    </row>
    <row r="27" spans="1:5" ht="15.75">
      <c r="A27" s="64"/>
      <c r="B27" s="68" t="s">
        <v>91</v>
      </c>
      <c r="C27" s="76">
        <f>SUM(C29:C31)</f>
        <v>44729.25</v>
      </c>
      <c r="D27" s="63"/>
    </row>
    <row r="28" spans="1:5" ht="15.75">
      <c r="A28" s="64"/>
      <c r="B28" s="57" t="s">
        <v>82</v>
      </c>
      <c r="C28" s="42"/>
      <c r="D28" s="63"/>
    </row>
    <row r="29" spans="1:5" ht="30">
      <c r="A29" s="64"/>
      <c r="B29" s="69" t="s">
        <v>117</v>
      </c>
      <c r="C29" s="70">
        <f>'2кв'!E29</f>
        <v>4928.6099999999997</v>
      </c>
      <c r="D29" s="63"/>
    </row>
    <row r="30" spans="1:5" ht="19.5" customHeight="1">
      <c r="A30" s="64"/>
      <c r="B30" s="69" t="s">
        <v>118</v>
      </c>
      <c r="C30" s="70">
        <f>'3кв'!E29</f>
        <v>39800.639999999999</v>
      </c>
      <c r="D30" s="63"/>
    </row>
    <row r="31" spans="1:5" ht="19.5" customHeight="1">
      <c r="A31" s="64"/>
      <c r="B31" s="69"/>
      <c r="C31" s="70"/>
      <c r="D31" s="63"/>
    </row>
    <row r="32" spans="1:5" ht="15.75">
      <c r="A32" s="45"/>
      <c r="B32" s="71" t="s">
        <v>92</v>
      </c>
      <c r="C32" s="77">
        <f>SUM(C18:C27)</f>
        <v>867076.63100000005</v>
      </c>
      <c r="D32" s="63"/>
      <c r="E32" s="66"/>
    </row>
    <row r="33" spans="1:4" ht="15.75">
      <c r="A33" s="45"/>
      <c r="B33" s="72" t="s">
        <v>102</v>
      </c>
      <c r="C33" s="77">
        <f>C6+C16-C32</f>
        <v>63419.388999999966</v>
      </c>
      <c r="D33" s="63"/>
    </row>
    <row r="34" spans="1:4" ht="15.75">
      <c r="A34" s="45"/>
      <c r="B34" s="56"/>
      <c r="C34" s="56"/>
      <c r="D34" s="63"/>
    </row>
    <row r="35" spans="1:4" ht="15.75">
      <c r="A35" s="45"/>
      <c r="B35" s="73" t="s">
        <v>93</v>
      </c>
      <c r="C35" s="73"/>
      <c r="D35" s="63"/>
    </row>
    <row r="36" spans="1:4" ht="15.75">
      <c r="A36" s="45"/>
      <c r="B36" s="73" t="s">
        <v>94</v>
      </c>
      <c r="C36" s="73">
        <v>90053.24</v>
      </c>
      <c r="D36" s="63"/>
    </row>
    <row r="37" spans="1:4" ht="15.75">
      <c r="A37" s="45"/>
      <c r="B37" s="74" t="s">
        <v>95</v>
      </c>
      <c r="C37" s="74">
        <v>67749.41</v>
      </c>
      <c r="D37" s="63"/>
    </row>
    <row r="38" spans="1:4" ht="15.75">
      <c r="A38" s="45"/>
      <c r="B38" s="73" t="s">
        <v>96</v>
      </c>
      <c r="C38" s="73">
        <f>C37-C36</f>
        <v>-22303.83</v>
      </c>
      <c r="D38" s="63"/>
    </row>
    <row r="39" spans="1:4" ht="15.75">
      <c r="A39" s="45"/>
      <c r="B39" s="56"/>
      <c r="C39" s="56"/>
      <c r="D39" s="63"/>
    </row>
    <row r="40" spans="1:4" ht="15.75">
      <c r="A40" s="45"/>
      <c r="B40" s="56"/>
      <c r="C40" s="56"/>
      <c r="D40" s="63"/>
    </row>
    <row r="41" spans="1:4" ht="15.75">
      <c r="A41" s="45"/>
      <c r="B41" s="56"/>
      <c r="C41" s="56"/>
      <c r="D41" s="63"/>
    </row>
    <row r="42" spans="1:4" ht="15.75">
      <c r="A42" s="45" t="s">
        <v>97</v>
      </c>
      <c r="B42" s="56" t="s">
        <v>98</v>
      </c>
      <c r="C42" s="56"/>
      <c r="D42" s="63"/>
    </row>
    <row r="43" spans="1:4" ht="15.75">
      <c r="A43" s="45"/>
      <c r="B43" s="56" t="s">
        <v>99</v>
      </c>
      <c r="C43" s="56"/>
      <c r="D43" s="63"/>
    </row>
    <row r="44" spans="1:4" ht="15.75">
      <c r="A44" s="45"/>
      <c r="B44" s="56" t="s">
        <v>100</v>
      </c>
      <c r="C44" s="56"/>
      <c r="D44" s="63"/>
    </row>
    <row r="45" spans="1:4" ht="15.75">
      <c r="A45" s="45"/>
      <c r="B45" s="56"/>
      <c r="C45" s="56"/>
      <c r="D45" s="63"/>
    </row>
    <row r="46" spans="1:4" ht="15.75">
      <c r="A46" s="45"/>
      <c r="B46" s="56"/>
      <c r="C46" s="56"/>
      <c r="D46" s="63"/>
    </row>
    <row r="47" spans="1:4" ht="15.75">
      <c r="A47" s="45"/>
      <c r="B47" s="56" t="s">
        <v>101</v>
      </c>
      <c r="C47" s="56"/>
      <c r="D47" s="63"/>
    </row>
    <row r="48" spans="1:4" ht="15.75">
      <c r="A48" s="45"/>
      <c r="B48" s="56"/>
      <c r="C48" s="56"/>
      <c r="D48" s="63"/>
    </row>
    <row r="49" spans="1:4" ht="15.75">
      <c r="A49" s="45"/>
      <c r="B49" s="56"/>
      <c r="C49" s="56"/>
      <c r="D49" s="63"/>
    </row>
  </sheetData>
  <mergeCells count="6">
    <mergeCell ref="B17:C17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2023-03-02T10:51:35Z</dcterms:modified>
</cp:coreProperties>
</file>