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225" windowWidth="14805" windowHeight="7890" activeTab="4"/>
  </bookViews>
  <sheets>
    <sheet name="1кв" sheetId="22" r:id="rId1"/>
    <sheet name="2кв" sheetId="23" r:id="rId2"/>
    <sheet name="3кв" sheetId="24" r:id="rId3"/>
    <sheet name="4кв" sheetId="25" r:id="rId4"/>
    <sheet name="отчет" sheetId="26" r:id="rId5"/>
  </sheets>
  <externalReferences>
    <externalReference r:id="rId6"/>
  </externalReferences>
  <definedNames>
    <definedName name="_xlnm.Print_Area" localSheetId="0">'1кв'!$A$1:$E$55</definedName>
    <definedName name="_xlnm.Print_Area" localSheetId="1">'2кв'!$A$1:$E$55</definedName>
    <definedName name="_xlnm.Print_Area" localSheetId="2">'3кв'!$A$1:$E$57</definedName>
    <definedName name="_xlnm.Print_Area" localSheetId="3">'4кв'!$A$1:$E$53</definedName>
    <definedName name="_xlnm.Print_Area" localSheetId="4">отчет!$A$1:$C$50</definedName>
  </definedNames>
  <calcPr calcId="124519"/>
</workbook>
</file>

<file path=xl/calcChain.xml><?xml version="1.0" encoding="utf-8"?>
<calcChain xmlns="http://schemas.openxmlformats.org/spreadsheetml/2006/main">
  <c r="E31" i="25"/>
  <c r="C25" i="26" l="1"/>
  <c r="C24"/>
  <c r="E33" i="22"/>
  <c r="C34" i="26"/>
  <c r="E35" i="24"/>
  <c r="D36" i="26" s="1"/>
  <c r="E33" i="23"/>
  <c r="C6" i="26"/>
  <c r="C33"/>
  <c r="C32"/>
  <c r="C31"/>
  <c r="C30"/>
  <c r="C29"/>
  <c r="C28"/>
  <c r="C22"/>
  <c r="C23"/>
  <c r="C21"/>
  <c r="C20"/>
  <c r="C19"/>
  <c r="C18"/>
  <c r="C15"/>
  <c r="C14"/>
  <c r="C13"/>
  <c r="C43"/>
  <c r="C26" l="1"/>
  <c r="C36"/>
  <c r="E36" s="1"/>
  <c r="C16"/>
  <c r="C37" l="1"/>
  <c r="E29" i="25" l="1"/>
  <c r="B51"/>
  <c r="B50"/>
  <c r="E24"/>
  <c r="E22"/>
  <c r="B52" l="1"/>
  <c r="B53" i="24"/>
  <c r="E31"/>
  <c r="B55"/>
  <c r="B54"/>
  <c r="E24"/>
  <c r="E22"/>
  <c r="B56" l="1"/>
  <c r="E32" i="23"/>
  <c r="E30"/>
  <c r="B53" l="1"/>
  <c r="B52"/>
  <c r="E24"/>
  <c r="E22"/>
  <c r="B54" l="1"/>
  <c r="B51" i="22"/>
  <c r="E31"/>
  <c r="E32" l="1"/>
  <c r="B53" l="1"/>
  <c r="B52"/>
  <c r="E25"/>
  <c r="E24"/>
  <c r="E22"/>
  <c r="B54" s="1"/>
  <c r="B55" l="1"/>
  <c r="B49" i="23" s="1"/>
  <c r="B55" s="1"/>
  <c r="B51" i="24" s="1"/>
  <c r="B57" s="1"/>
  <c r="B47" i="25" s="1"/>
  <c r="B53" s="1"/>
</calcChain>
</file>

<file path=xl/sharedStrings.xml><?xml version="1.0" encoding="utf-8"?>
<sst xmlns="http://schemas.openxmlformats.org/spreadsheetml/2006/main" count="359" uniqueCount="131">
  <si>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</si>
  <si>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</si>
  <si>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</si>
  <si>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</si>
  <si>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</si>
  <si>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</si>
  <si>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</si>
  <si>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</si>
  <si>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</si>
  <si>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</si>
  <si>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</si>
  <si>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</si>
  <si>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</si>
  <si>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</si>
  <si>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</si>
  <si>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</si>
  <si>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</si>
  <si>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</si>
  <si>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</si>
  <si>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</si>
  <si>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</si>
  <si>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</si>
  <si>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Услуги по дератизации и дезинфекции</t>
  </si>
  <si>
    <t>По заявке собственников или 4 раза в год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</si>
  <si>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</si>
  <si>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</si>
  <si>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</si>
  <si>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г. Россошь, ул. Лизы Чайкиной, д. 1а/3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</si>
  <si>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№62  от   15.11.2015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</si>
  <si>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№1а/3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Лизы Чайкиной</t>
    </r>
  </si>
  <si>
    <t>Итого:</t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</si>
  <si>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</si>
  <si>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</si>
  <si>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</si>
  <si>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</si>
  <si>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</si>
  <si>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</si>
  <si>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</si>
  <si>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Работы по содержанию и тек. ремонту</t>
  </si>
  <si>
    <t>Остаток на начало квартала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</si>
  <si>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Нефедовой Юлии Анатольевны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</si>
  <si>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№65 от 18.05.2018 г.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</si>
  <si>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Нефедовой Ю.А.</t>
    </r>
  </si>
  <si>
    <t>определена приложением № 9 к договору</t>
  </si>
  <si>
    <t xml:space="preserve">Расходы по управлению МКД </t>
  </si>
  <si>
    <t xml:space="preserve">интернет Ростелеком </t>
  </si>
  <si>
    <t>Sдома=1978,6м2</t>
  </si>
  <si>
    <t>Оплачено</t>
  </si>
  <si>
    <t>Услуги по содержанию многоквартирного дома</t>
  </si>
  <si>
    <t>холодная вода на СОИ</t>
  </si>
  <si>
    <t>электроэнергия на СОИ</t>
  </si>
  <si>
    <t>водоотведение на СОИ</t>
  </si>
  <si>
    <t xml:space="preserve">интернет Квант-Телеком </t>
  </si>
  <si>
    <t xml:space="preserve">Обработка подъездов хлорсодержащими растворами опрыскивание 1 раз в неделю </t>
  </si>
  <si>
    <t>за 1 квартал 2022 года</t>
  </si>
  <si>
    <t>"31" 03 2022 г.</t>
  </si>
  <si>
    <t xml:space="preserve">Утепление плети ГВС  в подвале </t>
  </si>
  <si>
    <t>Уборка подвала 2м3</t>
  </si>
  <si>
    <t>Опиловка деревьев</t>
  </si>
  <si>
    <t>март</t>
  </si>
  <si>
    <t>ч/ч</t>
  </si>
  <si>
    <t>Предъявлено населению 133393,18</t>
  </si>
  <si>
    <t xml:space="preserve">           2. Всего за период с "01" 01 2022 г. по "31" 03 2022 г. выполнено работ (оказано услуг) на общую сумму сто тридцать три тысячи восемьсот двенадцать рублей 13 копеек</t>
  </si>
  <si>
    <t>за 2 квартал 2022 года</t>
  </si>
  <si>
    <t>"30" 06 2022 г.</t>
  </si>
  <si>
    <t>Ремонт баскетбольного щита</t>
  </si>
  <si>
    <t>апрель</t>
  </si>
  <si>
    <t>июнь</t>
  </si>
  <si>
    <t>2 квартал</t>
  </si>
  <si>
    <t>ХВС полив</t>
  </si>
  <si>
    <t>Реконструкция качелей, установка стенда на дет.площадке</t>
  </si>
  <si>
    <t xml:space="preserve">           2. Всего за период с "01" 04 2022 г. по "30" 06 2022 г. выполнено работ (оказано услуг) на общую сумму сто тридцать пять тысяч триста двадцать  пять рублей 94 копейки</t>
  </si>
  <si>
    <t>Предъявлено населению 134332,84</t>
  </si>
  <si>
    <t>за 3 квартал 2022 года</t>
  </si>
  <si>
    <t>"30" 09 2022 г.</t>
  </si>
  <si>
    <t>3 квартал</t>
  </si>
  <si>
    <t>Монтаж розетки для видеонаблюдения (кв.15)</t>
  </si>
  <si>
    <t>август</t>
  </si>
  <si>
    <t>Монтаж системы видеонаблюдения</t>
  </si>
  <si>
    <t>окраска дверей подвал(смета)</t>
  </si>
  <si>
    <t>Окраска дверей входных групп  (смета)</t>
  </si>
  <si>
    <t>Окраска скамеек (смета)</t>
  </si>
  <si>
    <t xml:space="preserve">           2. Всего за период с "01" 07 2022 г. по "30" 09 2022 г. выполнено работ (оказано услуг) на общую сумму сто девяносто две тысячи триста семьдесят пять рублей 82 копейки</t>
  </si>
  <si>
    <t>Предъявлено населению 141237,61</t>
  </si>
  <si>
    <t>за 4 квартал 2022 года</t>
  </si>
  <si>
    <t>"31" 12 2022 г.</t>
  </si>
  <si>
    <t>4 квартал</t>
  </si>
  <si>
    <t xml:space="preserve">Замена 2-х затворов на отоплении </t>
  </si>
  <si>
    <t>декабрь</t>
  </si>
  <si>
    <t xml:space="preserve">           2. Всего за период с "01" 10 2022 г. по "31" 12 2022 г. выполнено работ (оказано услуг) на общую сумму сто тридцать три тысячи девятьсот два рубля 17 копеек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</si>
  <si>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</si>
  <si>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</si>
  <si>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</si>
  <si>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</si>
  <si>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</si>
  <si>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</si>
  <si>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</si>
  <si>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Оплачено за размещение оборудования в МОП интернет Ростелеком</t>
  </si>
  <si>
    <t>Оплачено за размещение оборудования в МОП интернет Квант-телеком</t>
  </si>
  <si>
    <t>Итого доходов:</t>
  </si>
  <si>
    <t>Расходы:</t>
  </si>
  <si>
    <t xml:space="preserve">Услуги по содержанию многоквартирного дома </t>
  </si>
  <si>
    <t>Обработка подъездов хлорсодержащими растворами опрыскивание 1 раз в неделю (1 квартал)</t>
  </si>
  <si>
    <t>работы по договору, всего</t>
  </si>
  <si>
    <t>Итого расходов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</si>
  <si>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</si>
  <si>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</si>
  <si>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</si>
  <si>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</si>
  <si>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</si>
  <si>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 год.</t>
  </si>
  <si>
    <t>Перечень предлагаемых работ на 2023 год.</t>
  </si>
  <si>
    <t>Предложение по структуре тарифа на 2023 год.</t>
  </si>
  <si>
    <t>_____________________________________________</t>
  </si>
  <si>
    <t>Предъявлено населению 144132,51</t>
  </si>
  <si>
    <t>по ж.д. ул.Лизы Чайкиной, д.1а/3</t>
  </si>
  <si>
    <t>Начислено всего 552959,11</t>
  </si>
  <si>
    <t>* холодная вода на СОИ - 8169,15</t>
  </si>
  <si>
    <t>* электроэнергия на СОИ-14434,68</t>
  </si>
  <si>
    <t>* водоотведение на СОИ- 1488976</t>
  </si>
  <si>
    <t>Остаток средств на 01.01.2023</t>
  </si>
  <si>
    <t>Непредвиденные работы 56,5 ч/ч</t>
  </si>
  <si>
    <t xml:space="preserve">    * Утепление плети ГВС  в подвале </t>
  </si>
  <si>
    <t xml:space="preserve">    * Реконструкция качелей, установка стенда на дет.площадке</t>
  </si>
  <si>
    <t xml:space="preserve">    * окраска дверей подвал(смета)</t>
  </si>
  <si>
    <t xml:space="preserve">    * Окраска дверей входных групп  (смета)</t>
  </si>
  <si>
    <t xml:space="preserve">    * Окраска скамеек (смета)</t>
  </si>
  <si>
    <t xml:space="preserve">    * ХВС полив</t>
  </si>
  <si>
    <t xml:space="preserve">    * Монтаж системы видеонаблюдения</t>
  </si>
  <si>
    <t>* холодная вода для ГВС на СОИ-0</t>
  </si>
  <si>
    <t>Победа в конкурсе по благоустройству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</si>
</sst>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  <xf numFmtId="165" fontId="16" fillId="0" borderId="0"/>
  </cellStyleXfs>
  <cellXfs count="9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12" fillId="0" borderId="0" xfId="0" applyFont="1"/>
    <xf numFmtId="164" fontId="7" fillId="0" borderId="0" xfId="0" applyNumberFormat="1" applyFont="1"/>
    <xf numFmtId="0" fontId="3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3" fillId="0" borderId="4" xfId="0" applyFont="1" applyBorder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3" fillId="0" borderId="4" xfId="0" applyFont="1" applyBorder="1" applyAlignment="1">
      <alignment horizontal="center"/>
    </xf>
    <xf numFmtId="0" fontId="13" fillId="0" borderId="5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7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7" fillId="0" borderId="0" xfId="0" applyNumberFormat="1" applyFont="1"/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4" fillId="0" borderId="6" xfId="0" applyFont="1" applyBorder="1" applyAlignment="1">
      <alignment vertical="center" wrapText="1"/>
    </xf>
    <xf numFmtId="43" fontId="0" fillId="0" borderId="0" xfId="0" applyNumberFormat="1"/>
    <xf numFmtId="49" fontId="3" fillId="0" borderId="7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43" fontId="4" fillId="0" borderId="1" xfId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4" fillId="2" borderId="1" xfId="1" applyFont="1" applyFill="1" applyBorder="1" applyAlignment="1">
      <alignment horizontal="center"/>
    </xf>
    <xf numFmtId="43" fontId="4" fillId="0" borderId="1" xfId="1" applyFont="1" applyBorder="1" applyAlignment="1">
      <alignment horizontal="center"/>
    </xf>
    <xf numFmtId="0" fontId="13" fillId="0" borderId="8" xfId="0" applyFont="1" applyBorder="1" applyAlignment="1">
      <alignment wrapText="1"/>
    </xf>
    <xf numFmtId="43" fontId="7" fillId="0" borderId="1" xfId="1" applyFont="1" applyBorder="1" applyAlignment="1">
      <alignment horizontal="center"/>
    </xf>
    <xf numFmtId="43" fontId="3" fillId="0" borderId="0" xfId="1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49" fontId="3" fillId="0" borderId="1" xfId="0" applyNumberFormat="1" applyFont="1" applyBorder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za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кв"/>
      <sheetName val="2кв"/>
      <sheetName val="3кв"/>
      <sheetName val="4кв"/>
      <sheetName val="отчет"/>
    </sheetNames>
    <sheetDataSet>
      <sheetData sheetId="0">
        <row r="22">
          <cell r="E22">
            <v>3785.94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topLeftCell="A19" zoomScaleSheetLayoutView="100" workbookViewId="0">
      <selection activeCell="P21" sqref="P21"/>
    </sheetView>
  </sheetViews>
  <sheetFormatPr defaultColWidth="9.140625" defaultRowHeight="15"/>
  <cols>
    <col min="1" max="1" width="35.28515625" style="2" customWidth="1"/>
    <col min="2" max="2" width="20.28515625" style="2" customWidth="1"/>
    <col min="3" max="3" width="14.42578125" style="2" customWidth="1"/>
    <col min="4" max="4" width="13.140625" style="2" bestFit="1" customWidth="1"/>
    <col min="5" max="5" width="14.140625" style="2" customWidth="1"/>
    <col min="6" max="6" width="11" style="2" bestFit="1" customWidth="1"/>
    <col min="7" max="16384" width="9.140625" style="2"/>
  </cols>
  <sheetData>
    <row r="1" spans="1:5" ht="15.75">
      <c r="A1" s="82" t="s">
        <v>11</v>
      </c>
      <c r="B1" s="82"/>
      <c r="C1" s="82"/>
      <c r="D1" s="82"/>
      <c r="E1" s="82"/>
    </row>
    <row r="2" spans="1:5" ht="41.25" customHeight="1">
      <c r="A2" s="83" t="s">
        <v>12</v>
      </c>
      <c r="B2" s="84"/>
      <c r="C2" s="84"/>
      <c r="D2" s="84"/>
      <c r="E2" s="84"/>
    </row>
    <row r="3" spans="1:5">
      <c r="A3" s="85" t="s">
        <v>54</v>
      </c>
      <c r="B3" s="85"/>
      <c r="C3" s="85"/>
      <c r="D3" s="85"/>
      <c r="E3" s="85"/>
    </row>
    <row r="4" spans="1:5" s="1" customFormat="1" ht="15.75">
      <c r="A4" s="22" t="s">
        <v>13</v>
      </c>
      <c r="B4" s="4"/>
      <c r="C4" s="4"/>
      <c r="D4" s="87" t="s">
        <v>55</v>
      </c>
      <c r="E4" s="87"/>
    </row>
    <row r="5" spans="1:5">
      <c r="A5" s="25"/>
      <c r="B5" s="4"/>
      <c r="C5" s="4"/>
      <c r="D5" s="4"/>
      <c r="E5" s="4"/>
    </row>
    <row r="6" spans="1:5">
      <c r="A6" s="75" t="s">
        <v>0</v>
      </c>
      <c r="B6" s="75"/>
      <c r="C6" s="75"/>
      <c r="D6" s="75"/>
      <c r="E6" s="75"/>
    </row>
    <row r="7" spans="1:5">
      <c r="A7" s="86" t="s">
        <v>27</v>
      </c>
      <c r="B7" s="86"/>
      <c r="C7" s="86"/>
      <c r="D7" s="86"/>
      <c r="E7" s="86"/>
    </row>
    <row r="8" spans="1:5">
      <c r="A8" s="80" t="s">
        <v>1</v>
      </c>
      <c r="B8" s="80"/>
      <c r="C8" s="80"/>
      <c r="D8" s="80"/>
      <c r="E8" s="80"/>
    </row>
    <row r="9" spans="1:5" ht="15" customHeight="1">
      <c r="A9" s="75" t="s">
        <v>40</v>
      </c>
      <c r="B9" s="75"/>
      <c r="C9" s="75"/>
      <c r="D9" s="75"/>
      <c r="E9" s="75"/>
    </row>
    <row r="10" spans="1:5" ht="25.5" customHeight="1">
      <c r="A10" s="78" t="s">
        <v>14</v>
      </c>
      <c r="B10" s="79"/>
      <c r="C10" s="79"/>
      <c r="D10" s="79"/>
      <c r="E10" s="79"/>
    </row>
    <row r="11" spans="1:5" ht="33" customHeight="1">
      <c r="A11" s="75" t="s">
        <v>41</v>
      </c>
      <c r="B11" s="75"/>
      <c r="C11" s="75"/>
      <c r="D11" s="75"/>
      <c r="E11" s="75"/>
    </row>
    <row r="12" spans="1:5" ht="15.6" customHeight="1">
      <c r="A12" s="80" t="s">
        <v>15</v>
      </c>
      <c r="B12" s="81"/>
      <c r="C12" s="81"/>
      <c r="D12" s="81"/>
      <c r="E12" s="81"/>
    </row>
    <row r="13" spans="1:5" ht="18.75" customHeight="1">
      <c r="A13" s="75" t="s">
        <v>24</v>
      </c>
      <c r="B13" s="75"/>
      <c r="C13" s="75"/>
      <c r="D13" s="75"/>
      <c r="E13" s="75"/>
    </row>
    <row r="14" spans="1:5" ht="17.25" customHeight="1">
      <c r="A14" s="80" t="s">
        <v>2</v>
      </c>
      <c r="B14" s="81"/>
      <c r="C14" s="81"/>
      <c r="D14" s="81"/>
      <c r="E14" s="81"/>
    </row>
    <row r="15" spans="1:5" ht="20.25" customHeight="1">
      <c r="A15" s="75" t="s">
        <v>25</v>
      </c>
      <c r="B15" s="75"/>
      <c r="C15" s="75"/>
      <c r="D15" s="75"/>
      <c r="E15" s="75"/>
    </row>
    <row r="16" spans="1:5" ht="10.5" customHeight="1">
      <c r="A16" s="80" t="s">
        <v>16</v>
      </c>
      <c r="B16" s="81"/>
      <c r="C16" s="81"/>
      <c r="D16" s="81"/>
      <c r="E16" s="81"/>
    </row>
    <row r="17" spans="1:7" ht="30" customHeight="1">
      <c r="A17" s="75" t="s">
        <v>17</v>
      </c>
      <c r="B17" s="75"/>
      <c r="C17" s="75"/>
      <c r="D17" s="75"/>
      <c r="E17" s="75"/>
    </row>
    <row r="18" spans="1:7" ht="57.6" customHeight="1">
      <c r="A18" s="75" t="s">
        <v>28</v>
      </c>
      <c r="B18" s="75"/>
      <c r="C18" s="75"/>
      <c r="D18" s="75"/>
      <c r="E18" s="75"/>
    </row>
    <row r="19" spans="1:7" ht="39.75" customHeight="1">
      <c r="A19" s="77" t="s">
        <v>29</v>
      </c>
      <c r="B19" s="77"/>
      <c r="C19" s="77"/>
      <c r="D19" s="77"/>
      <c r="E19" s="77"/>
    </row>
    <row r="20" spans="1:7">
      <c r="A20" s="77"/>
      <c r="B20" s="77"/>
      <c r="C20" s="77"/>
      <c r="D20" s="77"/>
      <c r="E20" s="77"/>
      <c r="F20" s="2">
        <v>1978.6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9" t="s">
        <v>48</v>
      </c>
      <c r="B22" s="9" t="s">
        <v>43</v>
      </c>
      <c r="C22" s="3" t="s">
        <v>4</v>
      </c>
      <c r="D22" s="3">
        <v>13.7</v>
      </c>
      <c r="E22" s="8">
        <f>D22*F20*G20</f>
        <v>81320.459999999992</v>
      </c>
    </row>
    <row r="23" spans="1:7" ht="38.25">
      <c r="A23" s="7" t="s">
        <v>22</v>
      </c>
      <c r="B23" s="9" t="s">
        <v>23</v>
      </c>
      <c r="C23" s="3" t="s">
        <v>4</v>
      </c>
      <c r="D23" s="3"/>
      <c r="E23" s="21">
        <v>0</v>
      </c>
    </row>
    <row r="24" spans="1:7" ht="45">
      <c r="A24" s="7" t="s">
        <v>53</v>
      </c>
      <c r="B24" s="9" t="s">
        <v>32</v>
      </c>
      <c r="C24" s="3" t="s">
        <v>4</v>
      </c>
      <c r="D24" s="3"/>
      <c r="E24" s="8">
        <f>1272.78*3</f>
        <v>3818.34</v>
      </c>
    </row>
    <row r="25" spans="1:7">
      <c r="A25" s="7" t="s">
        <v>44</v>
      </c>
      <c r="B25" s="9" t="s">
        <v>26</v>
      </c>
      <c r="C25" s="3" t="s">
        <v>4</v>
      </c>
      <c r="D25" s="3">
        <v>5</v>
      </c>
      <c r="E25" s="8">
        <f>D25*F20*G20</f>
        <v>29679</v>
      </c>
    </row>
    <row r="26" spans="1:7">
      <c r="A26" s="7" t="s">
        <v>49</v>
      </c>
      <c r="B26" s="9" t="s">
        <v>32</v>
      </c>
      <c r="C26" s="3" t="s">
        <v>33</v>
      </c>
      <c r="D26" s="3"/>
      <c r="E26" s="27">
        <v>2401.4299999999998</v>
      </c>
    </row>
    <row r="27" spans="1:7">
      <c r="A27" s="7" t="s">
        <v>50</v>
      </c>
      <c r="B27" s="9" t="s">
        <v>32</v>
      </c>
      <c r="C27" s="3" t="s">
        <v>33</v>
      </c>
      <c r="D27" s="3"/>
      <c r="E27" s="8">
        <v>4244.24</v>
      </c>
    </row>
    <row r="28" spans="1:7">
      <c r="A28" s="7" t="s">
        <v>51</v>
      </c>
      <c r="B28" s="9" t="s">
        <v>32</v>
      </c>
      <c r="C28" s="3" t="s">
        <v>33</v>
      </c>
      <c r="D28" s="3"/>
      <c r="E28" s="8">
        <v>3422.31</v>
      </c>
    </row>
    <row r="29" spans="1:7">
      <c r="A29" s="7" t="s">
        <v>31</v>
      </c>
      <c r="B29" s="9" t="s">
        <v>32</v>
      </c>
      <c r="C29" s="3" t="s">
        <v>33</v>
      </c>
      <c r="D29" s="3"/>
      <c r="E29" s="8">
        <v>707.71</v>
      </c>
    </row>
    <row r="30" spans="1:7">
      <c r="A30" s="20" t="s">
        <v>56</v>
      </c>
      <c r="B30" s="31" t="s">
        <v>59</v>
      </c>
      <c r="C30" s="3" t="s">
        <v>33</v>
      </c>
      <c r="D30" s="23"/>
      <c r="E30" s="8">
        <v>4941.59</v>
      </c>
    </row>
    <row r="31" spans="1:7">
      <c r="A31" s="20" t="s">
        <v>58</v>
      </c>
      <c r="B31" s="31" t="s">
        <v>59</v>
      </c>
      <c r="C31" s="3" t="s">
        <v>60</v>
      </c>
      <c r="D31" s="23">
        <v>3</v>
      </c>
      <c r="E31" s="8">
        <f t="shared" ref="E31" si="0">D31*218.47</f>
        <v>655.41</v>
      </c>
    </row>
    <row r="32" spans="1:7">
      <c r="A32" s="20" t="s">
        <v>57</v>
      </c>
      <c r="B32" s="31" t="s">
        <v>59</v>
      </c>
      <c r="C32" s="3" t="s">
        <v>60</v>
      </c>
      <c r="D32" s="23">
        <v>12</v>
      </c>
      <c r="E32" s="8">
        <f>D32*218.47</f>
        <v>2621.64</v>
      </c>
    </row>
    <row r="33" spans="1:5" s="14" customFormat="1" ht="14.25">
      <c r="A33" s="10" t="s">
        <v>30</v>
      </c>
      <c r="B33" s="11"/>
      <c r="C33" s="12"/>
      <c r="D33" s="12"/>
      <c r="E33" s="13">
        <f>SUM(E22:E32)</f>
        <v>133812.13</v>
      </c>
    </row>
    <row r="35" spans="1:5" ht="35.25" customHeight="1">
      <c r="A35" s="74" t="s">
        <v>62</v>
      </c>
      <c r="B35" s="74"/>
      <c r="C35" s="74"/>
      <c r="D35" s="74"/>
      <c r="E35" s="74"/>
    </row>
    <row r="36" spans="1:5" ht="28.5" customHeight="1">
      <c r="A36" s="75" t="s">
        <v>21</v>
      </c>
      <c r="B36" s="75"/>
      <c r="C36" s="75"/>
      <c r="D36" s="75"/>
      <c r="E36" s="75"/>
    </row>
    <row r="37" spans="1:5" ht="15" customHeight="1">
      <c r="A37" s="75" t="s">
        <v>20</v>
      </c>
      <c r="B37" s="75"/>
      <c r="C37" s="75"/>
      <c r="D37" s="75"/>
      <c r="E37" s="75"/>
    </row>
    <row r="38" spans="1:5" ht="31.5" customHeight="1">
      <c r="A38" s="75" t="s">
        <v>35</v>
      </c>
      <c r="B38" s="75"/>
      <c r="C38" s="75"/>
      <c r="D38" s="75"/>
      <c r="E38" s="75"/>
    </row>
    <row r="39" spans="1:5">
      <c r="A39" s="76" t="s">
        <v>5</v>
      </c>
      <c r="B39" s="76"/>
      <c r="C39" s="76"/>
      <c r="D39" s="76"/>
      <c r="E39" s="76"/>
    </row>
    <row r="40" spans="1:5">
      <c r="A40" s="75" t="s">
        <v>18</v>
      </c>
      <c r="B40" s="75"/>
      <c r="C40" s="75"/>
      <c r="D40" s="75"/>
      <c r="E40" s="75"/>
    </row>
    <row r="41" spans="1:5">
      <c r="A41" s="70" t="s">
        <v>34</v>
      </c>
      <c r="B41" s="70"/>
      <c r="C41" s="70"/>
      <c r="D41" s="70"/>
      <c r="E41" s="5"/>
    </row>
    <row r="42" spans="1:5">
      <c r="B42" s="71" t="s">
        <v>19</v>
      </c>
      <c r="C42" s="71"/>
      <c r="D42" s="71"/>
      <c r="E42" s="6" t="s">
        <v>6</v>
      </c>
    </row>
    <row r="43" spans="1:5">
      <c r="A43" s="24"/>
      <c r="B43" s="24"/>
      <c r="C43" s="24"/>
      <c r="D43" s="24"/>
      <c r="E43" s="24"/>
    </row>
    <row r="44" spans="1:5">
      <c r="A44" s="72" t="s">
        <v>42</v>
      </c>
      <c r="B44" s="72"/>
      <c r="C44" s="72"/>
      <c r="D44" s="72"/>
      <c r="E44" s="5"/>
    </row>
    <row r="45" spans="1:5">
      <c r="B45" s="73" t="s">
        <v>19</v>
      </c>
      <c r="C45" s="73"/>
      <c r="D45" s="73"/>
      <c r="E45" s="6" t="s">
        <v>6</v>
      </c>
    </row>
    <row r="47" spans="1:5">
      <c r="A47" s="2" t="s">
        <v>46</v>
      </c>
    </row>
    <row r="48" spans="1:5">
      <c r="A48" s="14" t="s">
        <v>36</v>
      </c>
    </row>
    <row r="49" spans="1:2">
      <c r="A49" s="2" t="s">
        <v>39</v>
      </c>
      <c r="B49" s="15">
        <v>41568.79</v>
      </c>
    </row>
    <row r="50" spans="1:2" ht="13.15" customHeight="1">
      <c r="A50" s="26" t="s">
        <v>61</v>
      </c>
      <c r="B50" s="16"/>
    </row>
    <row r="51" spans="1:2">
      <c r="A51" s="2" t="s">
        <v>47</v>
      </c>
      <c r="B51" s="16">
        <f>128891.54-194.08</f>
        <v>128697.45999999999</v>
      </c>
    </row>
    <row r="52" spans="1:2">
      <c r="A52" s="26" t="s">
        <v>45</v>
      </c>
      <c r="B52" s="16">
        <f>3*150</f>
        <v>450</v>
      </c>
    </row>
    <row r="53" spans="1:2">
      <c r="A53" s="26" t="s">
        <v>52</v>
      </c>
      <c r="B53" s="16">
        <f>3*150</f>
        <v>450</v>
      </c>
    </row>
    <row r="54" spans="1:2" ht="30">
      <c r="A54" s="26" t="s">
        <v>38</v>
      </c>
      <c r="B54" s="16">
        <f>E33</f>
        <v>133812.13</v>
      </c>
    </row>
    <row r="55" spans="1:2">
      <c r="A55" s="17" t="s">
        <v>37</v>
      </c>
      <c r="B55" s="18">
        <f>B49+B51+B52+B53-B54</f>
        <v>37354.119999999995</v>
      </c>
    </row>
  </sheetData>
  <mergeCells count="29">
    <mergeCell ref="A8:E8"/>
    <mergeCell ref="A1:E1"/>
    <mergeCell ref="A2:E2"/>
    <mergeCell ref="A3:E3"/>
    <mergeCell ref="A6:E6"/>
    <mergeCell ref="A7:E7"/>
    <mergeCell ref="D4:E4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41:D41"/>
    <mergeCell ref="B42:D42"/>
    <mergeCell ref="A44:D44"/>
    <mergeCell ref="B45:D45"/>
    <mergeCell ref="A35:E35"/>
    <mergeCell ref="A36:E36"/>
    <mergeCell ref="A37:E37"/>
    <mergeCell ref="A38:E38"/>
    <mergeCell ref="A39:E39"/>
    <mergeCell ref="A40:E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topLeftCell="A22" zoomScaleSheetLayoutView="100" workbookViewId="0">
      <selection activeCell="E34" sqref="E34"/>
    </sheetView>
  </sheetViews>
  <sheetFormatPr defaultColWidth="9.140625" defaultRowHeight="15"/>
  <cols>
    <col min="1" max="1" width="35.28515625" style="2" customWidth="1"/>
    <col min="2" max="2" width="20.28515625" style="2" customWidth="1"/>
    <col min="3" max="3" width="14.42578125" style="2" customWidth="1"/>
    <col min="4" max="4" width="13.140625" style="2" bestFit="1" customWidth="1"/>
    <col min="5" max="5" width="14.140625" style="2" customWidth="1"/>
    <col min="6" max="6" width="11" style="2" bestFit="1" customWidth="1"/>
    <col min="7" max="16384" width="9.140625" style="2"/>
  </cols>
  <sheetData>
    <row r="1" spans="1:5" ht="15.75">
      <c r="A1" s="82" t="s">
        <v>11</v>
      </c>
      <c r="B1" s="82"/>
      <c r="C1" s="82"/>
      <c r="D1" s="82"/>
      <c r="E1" s="82"/>
    </row>
    <row r="2" spans="1:5" ht="41.25" customHeight="1">
      <c r="A2" s="83" t="s">
        <v>12</v>
      </c>
      <c r="B2" s="84"/>
      <c r="C2" s="84"/>
      <c r="D2" s="84"/>
      <c r="E2" s="84"/>
    </row>
    <row r="3" spans="1:5">
      <c r="A3" s="85" t="s">
        <v>63</v>
      </c>
      <c r="B3" s="85"/>
      <c r="C3" s="85"/>
      <c r="D3" s="85"/>
      <c r="E3" s="85"/>
    </row>
    <row r="4" spans="1:5" s="1" customFormat="1" ht="15.75" customHeight="1">
      <c r="A4" s="22" t="s">
        <v>13</v>
      </c>
      <c r="B4" s="4"/>
      <c r="C4" s="4"/>
      <c r="D4" s="87" t="s">
        <v>64</v>
      </c>
      <c r="E4" s="87"/>
    </row>
    <row r="5" spans="1:5">
      <c r="A5" s="29"/>
      <c r="B5" s="4"/>
      <c r="C5" s="4"/>
      <c r="D5" s="4"/>
      <c r="E5" s="4"/>
    </row>
    <row r="6" spans="1:5">
      <c r="A6" s="75" t="s">
        <v>0</v>
      </c>
      <c r="B6" s="75"/>
      <c r="C6" s="75"/>
      <c r="D6" s="75"/>
      <c r="E6" s="75"/>
    </row>
    <row r="7" spans="1:5">
      <c r="A7" s="86" t="s">
        <v>27</v>
      </c>
      <c r="B7" s="86"/>
      <c r="C7" s="86"/>
      <c r="D7" s="86"/>
      <c r="E7" s="86"/>
    </row>
    <row r="8" spans="1:5">
      <c r="A8" s="80" t="s">
        <v>1</v>
      </c>
      <c r="B8" s="80"/>
      <c r="C8" s="80"/>
      <c r="D8" s="80"/>
      <c r="E8" s="80"/>
    </row>
    <row r="9" spans="1:5" ht="15" customHeight="1">
      <c r="A9" s="75" t="s">
        <v>40</v>
      </c>
      <c r="B9" s="75"/>
      <c r="C9" s="75"/>
      <c r="D9" s="75"/>
      <c r="E9" s="75"/>
    </row>
    <row r="10" spans="1:5" ht="25.5" customHeight="1">
      <c r="A10" s="78" t="s">
        <v>14</v>
      </c>
      <c r="B10" s="79"/>
      <c r="C10" s="79"/>
      <c r="D10" s="79"/>
      <c r="E10" s="79"/>
    </row>
    <row r="11" spans="1:5" ht="33" customHeight="1">
      <c r="A11" s="75" t="s">
        <v>41</v>
      </c>
      <c r="B11" s="75"/>
      <c r="C11" s="75"/>
      <c r="D11" s="75"/>
      <c r="E11" s="75"/>
    </row>
    <row r="12" spans="1:5" ht="15.6" customHeight="1">
      <c r="A12" s="80" t="s">
        <v>15</v>
      </c>
      <c r="B12" s="81"/>
      <c r="C12" s="81"/>
      <c r="D12" s="81"/>
      <c r="E12" s="81"/>
    </row>
    <row r="13" spans="1:5" ht="18.75" customHeight="1">
      <c r="A13" s="75" t="s">
        <v>24</v>
      </c>
      <c r="B13" s="75"/>
      <c r="C13" s="75"/>
      <c r="D13" s="75"/>
      <c r="E13" s="75"/>
    </row>
    <row r="14" spans="1:5" ht="17.25" customHeight="1">
      <c r="A14" s="80" t="s">
        <v>2</v>
      </c>
      <c r="B14" s="81"/>
      <c r="C14" s="81"/>
      <c r="D14" s="81"/>
      <c r="E14" s="81"/>
    </row>
    <row r="15" spans="1:5" ht="20.25" customHeight="1">
      <c r="A15" s="75" t="s">
        <v>25</v>
      </c>
      <c r="B15" s="75"/>
      <c r="C15" s="75"/>
      <c r="D15" s="75"/>
      <c r="E15" s="75"/>
    </row>
    <row r="16" spans="1:5" ht="10.5" customHeight="1">
      <c r="A16" s="80" t="s">
        <v>16</v>
      </c>
      <c r="B16" s="81"/>
      <c r="C16" s="81"/>
      <c r="D16" s="81"/>
      <c r="E16" s="81"/>
    </row>
    <row r="17" spans="1:7" ht="30" customHeight="1">
      <c r="A17" s="75" t="s">
        <v>17</v>
      </c>
      <c r="B17" s="75"/>
      <c r="C17" s="75"/>
      <c r="D17" s="75"/>
      <c r="E17" s="75"/>
    </row>
    <row r="18" spans="1:7" ht="57.6" customHeight="1">
      <c r="A18" s="75" t="s">
        <v>28</v>
      </c>
      <c r="B18" s="75"/>
      <c r="C18" s="75"/>
      <c r="D18" s="75"/>
      <c r="E18" s="75"/>
    </row>
    <row r="19" spans="1:7" ht="39.75" customHeight="1">
      <c r="A19" s="77" t="s">
        <v>29</v>
      </c>
      <c r="B19" s="77"/>
      <c r="C19" s="77"/>
      <c r="D19" s="77"/>
      <c r="E19" s="77"/>
    </row>
    <row r="20" spans="1:7">
      <c r="A20" s="77"/>
      <c r="B20" s="77"/>
      <c r="C20" s="77"/>
      <c r="D20" s="77"/>
      <c r="E20" s="77"/>
      <c r="F20" s="2">
        <v>1978.6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9" t="s">
        <v>48</v>
      </c>
      <c r="B22" s="9" t="s">
        <v>43</v>
      </c>
      <c r="C22" s="3" t="s">
        <v>4</v>
      </c>
      <c r="D22" s="3">
        <v>13.7</v>
      </c>
      <c r="E22" s="8">
        <f>D22*F20*G20</f>
        <v>81320.459999999992</v>
      </c>
    </row>
    <row r="23" spans="1:7" ht="38.25">
      <c r="A23" s="7" t="s">
        <v>22</v>
      </c>
      <c r="B23" s="9" t="s">
        <v>23</v>
      </c>
      <c r="C23" s="3" t="s">
        <v>4</v>
      </c>
      <c r="D23" s="3"/>
      <c r="E23" s="21">
        <v>0</v>
      </c>
    </row>
    <row r="24" spans="1:7">
      <c r="A24" s="7" t="s">
        <v>44</v>
      </c>
      <c r="B24" s="9" t="s">
        <v>26</v>
      </c>
      <c r="C24" s="3" t="s">
        <v>4</v>
      </c>
      <c r="D24" s="3">
        <v>5</v>
      </c>
      <c r="E24" s="8">
        <f>D24*F20*G20</f>
        <v>29679</v>
      </c>
    </row>
    <row r="25" spans="1:7">
      <c r="A25" s="7" t="s">
        <v>49</v>
      </c>
      <c r="B25" s="9" t="s">
        <v>68</v>
      </c>
      <c r="C25" s="3" t="s">
        <v>33</v>
      </c>
      <c r="D25" s="3"/>
      <c r="E25" s="27">
        <v>2663.47</v>
      </c>
    </row>
    <row r="26" spans="1:7">
      <c r="A26" s="7" t="s">
        <v>50</v>
      </c>
      <c r="B26" s="9" t="s">
        <v>68</v>
      </c>
      <c r="C26" s="3" t="s">
        <v>33</v>
      </c>
      <c r="D26" s="3"/>
      <c r="E26" s="8">
        <v>6805.2</v>
      </c>
    </row>
    <row r="27" spans="1:7">
      <c r="A27" s="7" t="s">
        <v>51</v>
      </c>
      <c r="B27" s="9" t="s">
        <v>68</v>
      </c>
      <c r="C27" s="3" t="s">
        <v>33</v>
      </c>
      <c r="D27" s="3"/>
      <c r="E27" s="8">
        <v>3422.31</v>
      </c>
    </row>
    <row r="28" spans="1:7">
      <c r="A28" s="7" t="s">
        <v>31</v>
      </c>
      <c r="B28" s="9" t="s">
        <v>68</v>
      </c>
      <c r="C28" s="3" t="s">
        <v>33</v>
      </c>
      <c r="D28" s="3"/>
      <c r="E28" s="8">
        <v>4565.74</v>
      </c>
    </row>
    <row r="29" spans="1:7">
      <c r="A29" s="7" t="s">
        <v>69</v>
      </c>
      <c r="B29" s="9" t="s">
        <v>68</v>
      </c>
      <c r="C29" s="3" t="s">
        <v>33</v>
      </c>
      <c r="D29" s="3"/>
      <c r="E29" s="8">
        <v>61.51</v>
      </c>
    </row>
    <row r="30" spans="1:7">
      <c r="A30" s="20" t="s">
        <v>58</v>
      </c>
      <c r="B30" s="31" t="s">
        <v>66</v>
      </c>
      <c r="C30" s="3" t="s">
        <v>60</v>
      </c>
      <c r="D30" s="3">
        <v>16</v>
      </c>
      <c r="E30" s="8">
        <f>D30*218.47</f>
        <v>3495.52</v>
      </c>
    </row>
    <row r="31" spans="1:7" ht="30">
      <c r="A31" s="20" t="s">
        <v>70</v>
      </c>
      <c r="B31" s="31" t="s">
        <v>66</v>
      </c>
      <c r="C31" s="3" t="s">
        <v>33</v>
      </c>
      <c r="D31" s="3"/>
      <c r="E31" s="8">
        <v>2985.02</v>
      </c>
    </row>
    <row r="32" spans="1:7">
      <c r="A32" s="32" t="s">
        <v>65</v>
      </c>
      <c r="B32" s="31" t="s">
        <v>67</v>
      </c>
      <c r="C32" s="3" t="s">
        <v>60</v>
      </c>
      <c r="D32" s="3">
        <v>1.5</v>
      </c>
      <c r="E32" s="8">
        <f>D32*218.47</f>
        <v>327.70499999999998</v>
      </c>
    </row>
    <row r="33" spans="1:5" s="14" customFormat="1" ht="14.25">
      <c r="A33" s="10" t="s">
        <v>30</v>
      </c>
      <c r="B33" s="11"/>
      <c r="C33" s="12"/>
      <c r="D33" s="12"/>
      <c r="E33" s="13">
        <f>SUM(E22:E32)</f>
        <v>135325.93499999997</v>
      </c>
    </row>
    <row r="35" spans="1:5" ht="35.25" customHeight="1">
      <c r="A35" s="74" t="s">
        <v>71</v>
      </c>
      <c r="B35" s="74"/>
      <c r="C35" s="74"/>
      <c r="D35" s="74"/>
      <c r="E35" s="74"/>
    </row>
    <row r="36" spans="1:5" ht="28.5" customHeight="1">
      <c r="A36" s="75" t="s">
        <v>21</v>
      </c>
      <c r="B36" s="75"/>
      <c r="C36" s="75"/>
      <c r="D36" s="75"/>
      <c r="E36" s="75"/>
    </row>
    <row r="37" spans="1:5" ht="15" customHeight="1">
      <c r="A37" s="75" t="s">
        <v>20</v>
      </c>
      <c r="B37" s="75"/>
      <c r="C37" s="75"/>
      <c r="D37" s="75"/>
      <c r="E37" s="75"/>
    </row>
    <row r="38" spans="1:5" ht="31.5" customHeight="1">
      <c r="A38" s="75" t="s">
        <v>35</v>
      </c>
      <c r="B38" s="75"/>
      <c r="C38" s="75"/>
      <c r="D38" s="75"/>
      <c r="E38" s="75"/>
    </row>
    <row r="39" spans="1:5">
      <c r="A39" s="76" t="s">
        <v>5</v>
      </c>
      <c r="B39" s="76"/>
      <c r="C39" s="76"/>
      <c r="D39" s="76"/>
      <c r="E39" s="76"/>
    </row>
    <row r="40" spans="1:5">
      <c r="A40" s="75" t="s">
        <v>18</v>
      </c>
      <c r="B40" s="75"/>
      <c r="C40" s="75"/>
      <c r="D40" s="75"/>
      <c r="E40" s="75"/>
    </row>
    <row r="41" spans="1:5">
      <c r="A41" s="70" t="s">
        <v>34</v>
      </c>
      <c r="B41" s="70"/>
      <c r="C41" s="70"/>
      <c r="D41" s="70"/>
      <c r="E41" s="5"/>
    </row>
    <row r="42" spans="1:5">
      <c r="B42" s="71" t="s">
        <v>19</v>
      </c>
      <c r="C42" s="71"/>
      <c r="D42" s="71"/>
      <c r="E42" s="6" t="s">
        <v>6</v>
      </c>
    </row>
    <row r="43" spans="1:5">
      <c r="A43" s="28"/>
      <c r="B43" s="28"/>
      <c r="C43" s="28"/>
      <c r="D43" s="28"/>
      <c r="E43" s="28"/>
    </row>
    <row r="44" spans="1:5">
      <c r="A44" s="72" t="s">
        <v>42</v>
      </c>
      <c r="B44" s="72"/>
      <c r="C44" s="72"/>
      <c r="D44" s="72"/>
      <c r="E44" s="5"/>
    </row>
    <row r="45" spans="1:5">
      <c r="B45" s="73" t="s">
        <v>19</v>
      </c>
      <c r="C45" s="73"/>
      <c r="D45" s="73"/>
      <c r="E45" s="6" t="s">
        <v>6</v>
      </c>
    </row>
    <row r="47" spans="1:5">
      <c r="A47" s="2" t="s">
        <v>46</v>
      </c>
    </row>
    <row r="48" spans="1:5">
      <c r="A48" s="14" t="s">
        <v>36</v>
      </c>
    </row>
    <row r="49" spans="1:2">
      <c r="A49" s="2" t="s">
        <v>39</v>
      </c>
      <c r="B49" s="15">
        <f>'1кв'!B55</f>
        <v>37354.119999999995</v>
      </c>
    </row>
    <row r="50" spans="1:2" ht="13.15" customHeight="1">
      <c r="A50" s="30" t="s">
        <v>72</v>
      </c>
      <c r="B50" s="16"/>
    </row>
    <row r="51" spans="1:2">
      <c r="A51" s="2" t="s">
        <v>47</v>
      </c>
      <c r="B51" s="16">
        <v>139277.07</v>
      </c>
    </row>
    <row r="52" spans="1:2">
      <c r="A52" s="30" t="s">
        <v>45</v>
      </c>
      <c r="B52" s="16">
        <f>3*150</f>
        <v>450</v>
      </c>
    </row>
    <row r="53" spans="1:2">
      <c r="A53" s="30" t="s">
        <v>52</v>
      </c>
      <c r="B53" s="16">
        <f>3*150</f>
        <v>450</v>
      </c>
    </row>
    <row r="54" spans="1:2" ht="30">
      <c r="A54" s="30" t="s">
        <v>38</v>
      </c>
      <c r="B54" s="16">
        <f>E33</f>
        <v>135325.93499999997</v>
      </c>
    </row>
    <row r="55" spans="1:2">
      <c r="A55" s="17" t="s">
        <v>37</v>
      </c>
      <c r="B55" s="18">
        <f>B49+B51+B52+B53-B54</f>
        <v>42205.255000000034</v>
      </c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39:E39"/>
    <mergeCell ref="A14:E14"/>
    <mergeCell ref="A15:E15"/>
    <mergeCell ref="A16:E16"/>
    <mergeCell ref="A17:E17"/>
    <mergeCell ref="A18:E18"/>
    <mergeCell ref="A19:E19"/>
    <mergeCell ref="A20:E20"/>
    <mergeCell ref="A35:E35"/>
    <mergeCell ref="A36:E36"/>
    <mergeCell ref="A37:E37"/>
    <mergeCell ref="A38:E38"/>
    <mergeCell ref="A40:E40"/>
    <mergeCell ref="A41:D41"/>
    <mergeCell ref="B42:D42"/>
    <mergeCell ref="A44:D44"/>
    <mergeCell ref="B45:D4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topLeftCell="A22" zoomScaleSheetLayoutView="100" workbookViewId="0">
      <selection activeCell="E29" sqref="E29"/>
    </sheetView>
  </sheetViews>
  <sheetFormatPr defaultColWidth="9.140625" defaultRowHeight="15"/>
  <cols>
    <col min="1" max="1" width="35.28515625" style="2" customWidth="1"/>
    <col min="2" max="2" width="20.28515625" style="2" customWidth="1"/>
    <col min="3" max="3" width="14.42578125" style="2" customWidth="1"/>
    <col min="4" max="4" width="13.140625" style="2" bestFit="1" customWidth="1"/>
    <col min="5" max="5" width="14.140625" style="2" customWidth="1"/>
    <col min="6" max="6" width="11" style="2" bestFit="1" customWidth="1"/>
    <col min="7" max="16384" width="9.140625" style="2"/>
  </cols>
  <sheetData>
    <row r="1" spans="1:5" ht="15.75">
      <c r="A1" s="82" t="s">
        <v>11</v>
      </c>
      <c r="B1" s="82"/>
      <c r="C1" s="82"/>
      <c r="D1" s="82"/>
      <c r="E1" s="82"/>
    </row>
    <row r="2" spans="1:5" ht="41.25" customHeight="1">
      <c r="A2" s="83" t="s">
        <v>12</v>
      </c>
      <c r="B2" s="84"/>
      <c r="C2" s="84"/>
      <c r="D2" s="84"/>
      <c r="E2" s="84"/>
    </row>
    <row r="3" spans="1:5">
      <c r="A3" s="85" t="s">
        <v>73</v>
      </c>
      <c r="B3" s="85"/>
      <c r="C3" s="85"/>
      <c r="D3" s="85"/>
      <c r="E3" s="85"/>
    </row>
    <row r="4" spans="1:5" s="1" customFormat="1" ht="15.75" customHeight="1">
      <c r="A4" s="22" t="s">
        <v>13</v>
      </c>
      <c r="B4" s="4"/>
      <c r="C4" s="4"/>
      <c r="D4" s="87" t="s">
        <v>74</v>
      </c>
      <c r="E4" s="87"/>
    </row>
    <row r="5" spans="1:5">
      <c r="A5" s="35"/>
      <c r="B5" s="4"/>
      <c r="C5" s="4"/>
      <c r="D5" s="4"/>
      <c r="E5" s="4"/>
    </row>
    <row r="6" spans="1:5">
      <c r="A6" s="75" t="s">
        <v>0</v>
      </c>
      <c r="B6" s="75"/>
      <c r="C6" s="75"/>
      <c r="D6" s="75"/>
      <c r="E6" s="75"/>
    </row>
    <row r="7" spans="1:5">
      <c r="A7" s="86" t="s">
        <v>27</v>
      </c>
      <c r="B7" s="86"/>
      <c r="C7" s="86"/>
      <c r="D7" s="86"/>
      <c r="E7" s="86"/>
    </row>
    <row r="8" spans="1:5">
      <c r="A8" s="80" t="s">
        <v>1</v>
      </c>
      <c r="B8" s="80"/>
      <c r="C8" s="80"/>
      <c r="D8" s="80"/>
      <c r="E8" s="80"/>
    </row>
    <row r="9" spans="1:5" ht="15" customHeight="1">
      <c r="A9" s="75" t="s">
        <v>40</v>
      </c>
      <c r="B9" s="75"/>
      <c r="C9" s="75"/>
      <c r="D9" s="75"/>
      <c r="E9" s="75"/>
    </row>
    <row r="10" spans="1:5" ht="25.5" customHeight="1">
      <c r="A10" s="78" t="s">
        <v>14</v>
      </c>
      <c r="B10" s="79"/>
      <c r="C10" s="79"/>
      <c r="D10" s="79"/>
      <c r="E10" s="79"/>
    </row>
    <row r="11" spans="1:5" ht="33" customHeight="1">
      <c r="A11" s="75" t="s">
        <v>41</v>
      </c>
      <c r="B11" s="75"/>
      <c r="C11" s="75"/>
      <c r="D11" s="75"/>
      <c r="E11" s="75"/>
    </row>
    <row r="12" spans="1:5" ht="15.6" customHeight="1">
      <c r="A12" s="80" t="s">
        <v>15</v>
      </c>
      <c r="B12" s="81"/>
      <c r="C12" s="81"/>
      <c r="D12" s="81"/>
      <c r="E12" s="81"/>
    </row>
    <row r="13" spans="1:5" ht="18.75" customHeight="1">
      <c r="A13" s="75" t="s">
        <v>24</v>
      </c>
      <c r="B13" s="75"/>
      <c r="C13" s="75"/>
      <c r="D13" s="75"/>
      <c r="E13" s="75"/>
    </row>
    <row r="14" spans="1:5" ht="17.25" customHeight="1">
      <c r="A14" s="80" t="s">
        <v>2</v>
      </c>
      <c r="B14" s="81"/>
      <c r="C14" s="81"/>
      <c r="D14" s="81"/>
      <c r="E14" s="81"/>
    </row>
    <row r="15" spans="1:5" ht="20.25" customHeight="1">
      <c r="A15" s="75" t="s">
        <v>25</v>
      </c>
      <c r="B15" s="75"/>
      <c r="C15" s="75"/>
      <c r="D15" s="75"/>
      <c r="E15" s="75"/>
    </row>
    <row r="16" spans="1:5" ht="10.5" customHeight="1">
      <c r="A16" s="80" t="s">
        <v>16</v>
      </c>
      <c r="B16" s="81"/>
      <c r="C16" s="81"/>
      <c r="D16" s="81"/>
      <c r="E16" s="81"/>
    </row>
    <row r="17" spans="1:7" ht="30" customHeight="1">
      <c r="A17" s="75" t="s">
        <v>17</v>
      </c>
      <c r="B17" s="75"/>
      <c r="C17" s="75"/>
      <c r="D17" s="75"/>
      <c r="E17" s="75"/>
    </row>
    <row r="18" spans="1:7" ht="57.6" customHeight="1">
      <c r="A18" s="75" t="s">
        <v>28</v>
      </c>
      <c r="B18" s="75"/>
      <c r="C18" s="75"/>
      <c r="D18" s="75"/>
      <c r="E18" s="75"/>
    </row>
    <row r="19" spans="1:7" ht="39.75" customHeight="1">
      <c r="A19" s="77" t="s">
        <v>29</v>
      </c>
      <c r="B19" s="77"/>
      <c r="C19" s="77"/>
      <c r="D19" s="77"/>
      <c r="E19" s="77"/>
    </row>
    <row r="20" spans="1:7">
      <c r="A20" s="77"/>
      <c r="B20" s="77"/>
      <c r="C20" s="77"/>
      <c r="D20" s="77"/>
      <c r="E20" s="77"/>
      <c r="F20" s="2">
        <v>1978.6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9" t="s">
        <v>48</v>
      </c>
      <c r="B22" s="9" t="s">
        <v>43</v>
      </c>
      <c r="C22" s="3" t="s">
        <v>4</v>
      </c>
      <c r="D22" s="3">
        <v>14.8</v>
      </c>
      <c r="E22" s="8">
        <f>D22*F20*G20</f>
        <v>87849.84</v>
      </c>
    </row>
    <row r="23" spans="1:7" ht="38.25">
      <c r="A23" s="7" t="s">
        <v>22</v>
      </c>
      <c r="B23" s="9" t="s">
        <v>23</v>
      </c>
      <c r="C23" s="3" t="s">
        <v>4</v>
      </c>
      <c r="D23" s="3"/>
      <c r="E23" s="21">
        <v>0</v>
      </c>
    </row>
    <row r="24" spans="1:7">
      <c r="A24" s="7" t="s">
        <v>44</v>
      </c>
      <c r="B24" s="9" t="s">
        <v>26</v>
      </c>
      <c r="C24" s="3" t="s">
        <v>4</v>
      </c>
      <c r="D24" s="3">
        <v>5.42</v>
      </c>
      <c r="E24" s="8">
        <f>D24*F20*G20</f>
        <v>32172.035999999996</v>
      </c>
    </row>
    <row r="25" spans="1:7">
      <c r="A25" s="7" t="s">
        <v>49</v>
      </c>
      <c r="B25" s="9" t="s">
        <v>75</v>
      </c>
      <c r="C25" s="3" t="s">
        <v>33</v>
      </c>
      <c r="D25" s="3"/>
      <c r="E25" s="27">
        <v>1818.44</v>
      </c>
    </row>
    <row r="26" spans="1:7">
      <c r="A26" s="7" t="s">
        <v>50</v>
      </c>
      <c r="B26" s="9" t="s">
        <v>75</v>
      </c>
      <c r="C26" s="3" t="s">
        <v>33</v>
      </c>
      <c r="D26" s="3"/>
      <c r="E26" s="8">
        <v>1116.95</v>
      </c>
    </row>
    <row r="27" spans="1:7">
      <c r="A27" s="7" t="s">
        <v>51</v>
      </c>
      <c r="B27" s="9" t="s">
        <v>75</v>
      </c>
      <c r="C27" s="3" t="s">
        <v>33</v>
      </c>
      <c r="D27" s="3"/>
      <c r="E27" s="8">
        <v>6065.66</v>
      </c>
    </row>
    <row r="28" spans="1:7">
      <c r="A28" s="7" t="s">
        <v>31</v>
      </c>
      <c r="B28" s="9" t="s">
        <v>75</v>
      </c>
      <c r="C28" s="3" t="s">
        <v>33</v>
      </c>
      <c r="D28" s="3"/>
      <c r="E28" s="8">
        <v>6305.4</v>
      </c>
    </row>
    <row r="29" spans="1:7">
      <c r="A29" s="7" t="s">
        <v>69</v>
      </c>
      <c r="B29" s="9" t="s">
        <v>75</v>
      </c>
      <c r="C29" s="3" t="s">
        <v>33</v>
      </c>
      <c r="D29" s="3"/>
      <c r="E29" s="8">
        <v>98.06</v>
      </c>
    </row>
    <row r="30" spans="1:7">
      <c r="A30" s="39" t="s">
        <v>78</v>
      </c>
      <c r="B30" s="9" t="s">
        <v>75</v>
      </c>
      <c r="C30" s="3" t="s">
        <v>33</v>
      </c>
      <c r="D30" s="3"/>
      <c r="E30" s="8">
        <v>41150</v>
      </c>
    </row>
    <row r="31" spans="1:7" ht="30">
      <c r="A31" s="20" t="s">
        <v>76</v>
      </c>
      <c r="B31" s="31" t="s">
        <v>77</v>
      </c>
      <c r="C31" s="3" t="s">
        <v>60</v>
      </c>
      <c r="D31" s="3">
        <v>8</v>
      </c>
      <c r="E31" s="8">
        <f>D31*235.95</f>
        <v>1887.6</v>
      </c>
    </row>
    <row r="32" spans="1:7">
      <c r="A32" s="20" t="s">
        <v>79</v>
      </c>
      <c r="B32" s="31" t="s">
        <v>77</v>
      </c>
      <c r="C32" s="3" t="s">
        <v>33</v>
      </c>
      <c r="D32" s="3"/>
      <c r="E32" s="8">
        <v>4895.25</v>
      </c>
    </row>
    <row r="33" spans="1:5" ht="30">
      <c r="A33" s="20" t="s">
        <v>80</v>
      </c>
      <c r="B33" s="31" t="s">
        <v>77</v>
      </c>
      <c r="C33" s="3" t="s">
        <v>33</v>
      </c>
      <c r="D33" s="3"/>
      <c r="E33" s="8">
        <v>6228.5</v>
      </c>
    </row>
    <row r="34" spans="1:5">
      <c r="A34" s="40" t="s">
        <v>81</v>
      </c>
      <c r="B34" s="31" t="s">
        <v>77</v>
      </c>
      <c r="C34" s="3" t="s">
        <v>33</v>
      </c>
      <c r="D34" s="3"/>
      <c r="E34" s="8">
        <v>2788.08</v>
      </c>
    </row>
    <row r="35" spans="1:5" s="14" customFormat="1" ht="14.25">
      <c r="A35" s="10" t="s">
        <v>30</v>
      </c>
      <c r="B35" s="11"/>
      <c r="C35" s="12"/>
      <c r="D35" s="12"/>
      <c r="E35" s="13">
        <f>SUM(E22:E34)</f>
        <v>192375.81599999999</v>
      </c>
    </row>
    <row r="37" spans="1:5" ht="35.25" customHeight="1">
      <c r="A37" s="74" t="s">
        <v>82</v>
      </c>
      <c r="B37" s="74"/>
      <c r="C37" s="74"/>
      <c r="D37" s="74"/>
      <c r="E37" s="74"/>
    </row>
    <row r="38" spans="1:5" ht="28.5" customHeight="1">
      <c r="A38" s="75" t="s">
        <v>21</v>
      </c>
      <c r="B38" s="75"/>
      <c r="C38" s="75"/>
      <c r="D38" s="75"/>
      <c r="E38" s="75"/>
    </row>
    <row r="39" spans="1:5" ht="15" customHeight="1">
      <c r="A39" s="75" t="s">
        <v>20</v>
      </c>
      <c r="B39" s="75"/>
      <c r="C39" s="75"/>
      <c r="D39" s="75"/>
      <c r="E39" s="75"/>
    </row>
    <row r="40" spans="1:5" ht="31.5" customHeight="1">
      <c r="A40" s="75" t="s">
        <v>35</v>
      </c>
      <c r="B40" s="75"/>
      <c r="C40" s="75"/>
      <c r="D40" s="75"/>
      <c r="E40" s="75"/>
    </row>
    <row r="41" spans="1:5">
      <c r="A41" s="76" t="s">
        <v>5</v>
      </c>
      <c r="B41" s="76"/>
      <c r="C41" s="76"/>
      <c r="D41" s="76"/>
      <c r="E41" s="76"/>
    </row>
    <row r="42" spans="1:5">
      <c r="A42" s="75" t="s">
        <v>18</v>
      </c>
      <c r="B42" s="75"/>
      <c r="C42" s="75"/>
      <c r="D42" s="75"/>
      <c r="E42" s="75"/>
    </row>
    <row r="43" spans="1:5">
      <c r="A43" s="70" t="s">
        <v>34</v>
      </c>
      <c r="B43" s="70"/>
      <c r="C43" s="70"/>
      <c r="D43" s="70"/>
      <c r="E43" s="5"/>
    </row>
    <row r="44" spans="1:5">
      <c r="B44" s="71" t="s">
        <v>19</v>
      </c>
      <c r="C44" s="71"/>
      <c r="D44" s="71"/>
      <c r="E44" s="6" t="s">
        <v>6</v>
      </c>
    </row>
    <row r="45" spans="1:5">
      <c r="A45" s="33"/>
      <c r="B45" s="33"/>
      <c r="C45" s="33"/>
      <c r="D45" s="33"/>
      <c r="E45" s="33"/>
    </row>
    <row r="46" spans="1:5">
      <c r="A46" s="72" t="s">
        <v>42</v>
      </c>
      <c r="B46" s="72"/>
      <c r="C46" s="72"/>
      <c r="D46" s="72"/>
      <c r="E46" s="5"/>
    </row>
    <row r="47" spans="1:5">
      <c r="B47" s="73" t="s">
        <v>19</v>
      </c>
      <c r="C47" s="73"/>
      <c r="D47" s="73"/>
      <c r="E47" s="6" t="s">
        <v>6</v>
      </c>
    </row>
    <row r="49" spans="1:2">
      <c r="A49" s="2" t="s">
        <v>46</v>
      </c>
    </row>
    <row r="50" spans="1:2">
      <c r="A50" s="14" t="s">
        <v>36</v>
      </c>
    </row>
    <row r="51" spans="1:2">
      <c r="A51" s="2" t="s">
        <v>39</v>
      </c>
      <c r="B51" s="15">
        <f>'2кв'!B55</f>
        <v>42205.255000000034</v>
      </c>
    </row>
    <row r="52" spans="1:2" ht="13.15" customHeight="1">
      <c r="A52" s="34" t="s">
        <v>83</v>
      </c>
      <c r="B52" s="16"/>
    </row>
    <row r="53" spans="1:2">
      <c r="A53" s="2" t="s">
        <v>47</v>
      </c>
      <c r="B53" s="16">
        <f>146364.72-54.28</f>
        <v>146310.44</v>
      </c>
    </row>
    <row r="54" spans="1:2">
      <c r="A54" s="34" t="s">
        <v>45</v>
      </c>
      <c r="B54" s="16">
        <f>3*150</f>
        <v>450</v>
      </c>
    </row>
    <row r="55" spans="1:2">
      <c r="A55" s="34" t="s">
        <v>52</v>
      </c>
      <c r="B55" s="16">
        <f>3*150</f>
        <v>450</v>
      </c>
    </row>
    <row r="56" spans="1:2" ht="30">
      <c r="A56" s="34" t="s">
        <v>38</v>
      </c>
      <c r="B56" s="16">
        <f>E35</f>
        <v>192375.81599999999</v>
      </c>
    </row>
    <row r="57" spans="1:2">
      <c r="A57" s="17" t="s">
        <v>37</v>
      </c>
      <c r="B57" s="18">
        <f>B51+B53+B54+B55-B56</f>
        <v>-2960.1209999999555</v>
      </c>
    </row>
  </sheetData>
  <mergeCells count="29">
    <mergeCell ref="A42:E42"/>
    <mergeCell ref="A43:D43"/>
    <mergeCell ref="B44:D44"/>
    <mergeCell ref="A46:D46"/>
    <mergeCell ref="B47:D47"/>
    <mergeCell ref="A41:E41"/>
    <mergeCell ref="A14:E14"/>
    <mergeCell ref="A15:E15"/>
    <mergeCell ref="A16:E16"/>
    <mergeCell ref="A17:E17"/>
    <mergeCell ref="A18:E18"/>
    <mergeCell ref="A19:E19"/>
    <mergeCell ref="A20:E20"/>
    <mergeCell ref="A37:E37"/>
    <mergeCell ref="A38:E38"/>
    <mergeCell ref="A39:E39"/>
    <mergeCell ref="A40:E40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topLeftCell="A37" zoomScaleSheetLayoutView="100" workbookViewId="0">
      <selection activeCell="E32" sqref="E32"/>
    </sheetView>
  </sheetViews>
  <sheetFormatPr defaultColWidth="9.140625" defaultRowHeight="15"/>
  <cols>
    <col min="1" max="1" width="35.28515625" style="2" customWidth="1"/>
    <col min="2" max="2" width="20.28515625" style="2" customWidth="1"/>
    <col min="3" max="3" width="14.42578125" style="2" customWidth="1"/>
    <col min="4" max="4" width="13.140625" style="2" bestFit="1" customWidth="1"/>
    <col min="5" max="5" width="14.140625" style="2" customWidth="1"/>
    <col min="6" max="6" width="11" style="2" bestFit="1" customWidth="1"/>
    <col min="7" max="16384" width="9.140625" style="2"/>
  </cols>
  <sheetData>
    <row r="1" spans="1:5" ht="15.75">
      <c r="A1" s="82" t="s">
        <v>11</v>
      </c>
      <c r="B1" s="82"/>
      <c r="C1" s="82"/>
      <c r="D1" s="82"/>
      <c r="E1" s="82"/>
    </row>
    <row r="2" spans="1:5" ht="41.25" customHeight="1">
      <c r="A2" s="83" t="s">
        <v>12</v>
      </c>
      <c r="B2" s="84"/>
      <c r="C2" s="84"/>
      <c r="D2" s="84"/>
      <c r="E2" s="84"/>
    </row>
    <row r="3" spans="1:5">
      <c r="A3" s="85" t="s">
        <v>84</v>
      </c>
      <c r="B3" s="85"/>
      <c r="C3" s="85"/>
      <c r="D3" s="85"/>
      <c r="E3" s="85"/>
    </row>
    <row r="4" spans="1:5" s="1" customFormat="1" ht="15.75" customHeight="1">
      <c r="A4" s="22" t="s">
        <v>13</v>
      </c>
      <c r="B4" s="4"/>
      <c r="C4" s="4"/>
      <c r="D4" s="87" t="s">
        <v>85</v>
      </c>
      <c r="E4" s="87"/>
    </row>
    <row r="5" spans="1:5">
      <c r="A5" s="38"/>
      <c r="B5" s="4"/>
      <c r="C5" s="4"/>
      <c r="D5" s="4"/>
      <c r="E5" s="4"/>
    </row>
    <row r="6" spans="1:5">
      <c r="A6" s="75" t="s">
        <v>0</v>
      </c>
      <c r="B6" s="75"/>
      <c r="C6" s="75"/>
      <c r="D6" s="75"/>
      <c r="E6" s="75"/>
    </row>
    <row r="7" spans="1:5">
      <c r="A7" s="86" t="s">
        <v>27</v>
      </c>
      <c r="B7" s="86"/>
      <c r="C7" s="86"/>
      <c r="D7" s="86"/>
      <c r="E7" s="86"/>
    </row>
    <row r="8" spans="1:5">
      <c r="A8" s="80" t="s">
        <v>1</v>
      </c>
      <c r="B8" s="80"/>
      <c r="C8" s="80"/>
      <c r="D8" s="80"/>
      <c r="E8" s="80"/>
    </row>
    <row r="9" spans="1:5" ht="15" customHeight="1">
      <c r="A9" s="75" t="s">
        <v>40</v>
      </c>
      <c r="B9" s="75"/>
      <c r="C9" s="75"/>
      <c r="D9" s="75"/>
      <c r="E9" s="75"/>
    </row>
    <row r="10" spans="1:5" ht="25.5" customHeight="1">
      <c r="A10" s="78" t="s">
        <v>14</v>
      </c>
      <c r="B10" s="79"/>
      <c r="C10" s="79"/>
      <c r="D10" s="79"/>
      <c r="E10" s="79"/>
    </row>
    <row r="11" spans="1:5" ht="33" customHeight="1">
      <c r="A11" s="75" t="s">
        <v>41</v>
      </c>
      <c r="B11" s="75"/>
      <c r="C11" s="75"/>
      <c r="D11" s="75"/>
      <c r="E11" s="75"/>
    </row>
    <row r="12" spans="1:5" ht="15.6" customHeight="1">
      <c r="A12" s="80" t="s">
        <v>15</v>
      </c>
      <c r="B12" s="81"/>
      <c r="C12" s="81"/>
      <c r="D12" s="81"/>
      <c r="E12" s="81"/>
    </row>
    <row r="13" spans="1:5" ht="18.75" customHeight="1">
      <c r="A13" s="75" t="s">
        <v>24</v>
      </c>
      <c r="B13" s="75"/>
      <c r="C13" s="75"/>
      <c r="D13" s="75"/>
      <c r="E13" s="75"/>
    </row>
    <row r="14" spans="1:5" ht="17.25" customHeight="1">
      <c r="A14" s="80" t="s">
        <v>2</v>
      </c>
      <c r="B14" s="81"/>
      <c r="C14" s="81"/>
      <c r="D14" s="81"/>
      <c r="E14" s="81"/>
    </row>
    <row r="15" spans="1:5" ht="20.25" customHeight="1">
      <c r="A15" s="75" t="s">
        <v>25</v>
      </c>
      <c r="B15" s="75"/>
      <c r="C15" s="75"/>
      <c r="D15" s="75"/>
      <c r="E15" s="75"/>
    </row>
    <row r="16" spans="1:5" ht="10.5" customHeight="1">
      <c r="A16" s="80" t="s">
        <v>16</v>
      </c>
      <c r="B16" s="81"/>
      <c r="C16" s="81"/>
      <c r="D16" s="81"/>
      <c r="E16" s="81"/>
    </row>
    <row r="17" spans="1:7" ht="30" customHeight="1">
      <c r="A17" s="75" t="s">
        <v>17</v>
      </c>
      <c r="B17" s="75"/>
      <c r="C17" s="75"/>
      <c r="D17" s="75"/>
      <c r="E17" s="75"/>
    </row>
    <row r="18" spans="1:7" ht="57.6" customHeight="1">
      <c r="A18" s="75" t="s">
        <v>28</v>
      </c>
      <c r="B18" s="75"/>
      <c r="C18" s="75"/>
      <c r="D18" s="75"/>
      <c r="E18" s="75"/>
    </row>
    <row r="19" spans="1:7" ht="39.75" customHeight="1">
      <c r="A19" s="77" t="s">
        <v>29</v>
      </c>
      <c r="B19" s="77"/>
      <c r="C19" s="77"/>
      <c r="D19" s="77"/>
      <c r="E19" s="77"/>
    </row>
    <row r="20" spans="1:7">
      <c r="A20" s="77"/>
      <c r="B20" s="77"/>
      <c r="C20" s="77"/>
      <c r="D20" s="77"/>
      <c r="E20" s="77"/>
      <c r="F20" s="2">
        <v>1978.6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9" t="s">
        <v>48</v>
      </c>
      <c r="B22" s="9" t="s">
        <v>43</v>
      </c>
      <c r="C22" s="3" t="s">
        <v>4</v>
      </c>
      <c r="D22" s="3">
        <v>14.8</v>
      </c>
      <c r="E22" s="8">
        <f>D22*F20*G20</f>
        <v>87849.84</v>
      </c>
    </row>
    <row r="23" spans="1:7" ht="38.25">
      <c r="A23" s="7" t="s">
        <v>22</v>
      </c>
      <c r="B23" s="9" t="s">
        <v>23</v>
      </c>
      <c r="C23" s="3" t="s">
        <v>4</v>
      </c>
      <c r="D23" s="3"/>
      <c r="E23" s="21">
        <v>0</v>
      </c>
    </row>
    <row r="24" spans="1:7">
      <c r="A24" s="7" t="s">
        <v>44</v>
      </c>
      <c r="B24" s="9" t="s">
        <v>26</v>
      </c>
      <c r="C24" s="3" t="s">
        <v>4</v>
      </c>
      <c r="D24" s="3">
        <v>5.42</v>
      </c>
      <c r="E24" s="8">
        <f>D24*F20*G20</f>
        <v>32172.035999999996</v>
      </c>
    </row>
    <row r="25" spans="1:7">
      <c r="A25" s="7" t="s">
        <v>49</v>
      </c>
      <c r="B25" s="9" t="s">
        <v>86</v>
      </c>
      <c r="C25" s="3" t="s">
        <v>33</v>
      </c>
      <c r="D25" s="3"/>
      <c r="E25" s="60">
        <v>1783.84</v>
      </c>
    </row>
    <row r="26" spans="1:7">
      <c r="A26" s="7" t="s">
        <v>50</v>
      </c>
      <c r="B26" s="9" t="s">
        <v>86</v>
      </c>
      <c r="C26" s="3" t="s">
        <v>33</v>
      </c>
      <c r="D26" s="3"/>
      <c r="E26" s="8">
        <v>4416.1499999999996</v>
      </c>
    </row>
    <row r="27" spans="1:7">
      <c r="A27" s="7" t="s">
        <v>51</v>
      </c>
      <c r="B27" s="9" t="s">
        <v>86</v>
      </c>
      <c r="C27" s="3" t="s">
        <v>33</v>
      </c>
      <c r="D27" s="3"/>
      <c r="E27" s="8">
        <v>1662.15</v>
      </c>
    </row>
    <row r="28" spans="1:7">
      <c r="A28" s="7" t="s">
        <v>31</v>
      </c>
      <c r="B28" s="9" t="s">
        <v>86</v>
      </c>
      <c r="C28" s="3" t="s">
        <v>33</v>
      </c>
      <c r="D28" s="3"/>
      <c r="E28" s="8">
        <v>2242.9499999999998</v>
      </c>
    </row>
    <row r="29" spans="1:7">
      <c r="A29" s="20" t="s">
        <v>87</v>
      </c>
      <c r="B29" s="9" t="s">
        <v>88</v>
      </c>
      <c r="C29" s="3" t="s">
        <v>60</v>
      </c>
      <c r="D29" s="3">
        <v>16</v>
      </c>
      <c r="E29" s="8">
        <f>D29*235.95</f>
        <v>3775.2</v>
      </c>
    </row>
    <row r="30" spans="1:7">
      <c r="A30" s="40"/>
      <c r="B30" s="31"/>
      <c r="C30" s="3"/>
      <c r="D30" s="3"/>
      <c r="E30" s="8"/>
    </row>
    <row r="31" spans="1:7" s="14" customFormat="1" ht="14.25">
      <c r="A31" s="10" t="s">
        <v>30</v>
      </c>
      <c r="B31" s="11"/>
      <c r="C31" s="12"/>
      <c r="D31" s="12"/>
      <c r="E31" s="13">
        <f>SUM(E22:E30)</f>
        <v>133902.16599999997</v>
      </c>
    </row>
    <row r="33" spans="1:5" ht="35.25" customHeight="1">
      <c r="A33" s="74" t="s">
        <v>89</v>
      </c>
      <c r="B33" s="74"/>
      <c r="C33" s="74"/>
      <c r="D33" s="74"/>
      <c r="E33" s="74"/>
    </row>
    <row r="34" spans="1:5" ht="28.5" customHeight="1">
      <c r="A34" s="75" t="s">
        <v>21</v>
      </c>
      <c r="B34" s="75"/>
      <c r="C34" s="75"/>
      <c r="D34" s="75"/>
      <c r="E34" s="75"/>
    </row>
    <row r="35" spans="1:5" ht="15" customHeight="1">
      <c r="A35" s="75" t="s">
        <v>20</v>
      </c>
      <c r="B35" s="75"/>
      <c r="C35" s="75"/>
      <c r="D35" s="75"/>
      <c r="E35" s="75"/>
    </row>
    <row r="36" spans="1:5" ht="31.5" customHeight="1">
      <c r="A36" s="75" t="s">
        <v>35</v>
      </c>
      <c r="B36" s="75"/>
      <c r="C36" s="75"/>
      <c r="D36" s="75"/>
      <c r="E36" s="75"/>
    </row>
    <row r="37" spans="1:5">
      <c r="A37" s="76" t="s">
        <v>5</v>
      </c>
      <c r="B37" s="76"/>
      <c r="C37" s="76"/>
      <c r="D37" s="76"/>
      <c r="E37" s="76"/>
    </row>
    <row r="38" spans="1:5">
      <c r="A38" s="75" t="s">
        <v>18</v>
      </c>
      <c r="B38" s="75"/>
      <c r="C38" s="75"/>
      <c r="D38" s="75"/>
      <c r="E38" s="75"/>
    </row>
    <row r="39" spans="1:5">
      <c r="A39" s="70" t="s">
        <v>34</v>
      </c>
      <c r="B39" s="70"/>
      <c r="C39" s="70"/>
      <c r="D39" s="70"/>
      <c r="E39" s="5"/>
    </row>
    <row r="40" spans="1:5">
      <c r="B40" s="71" t="s">
        <v>19</v>
      </c>
      <c r="C40" s="71"/>
      <c r="D40" s="71"/>
      <c r="E40" s="6" t="s">
        <v>6</v>
      </c>
    </row>
    <row r="41" spans="1:5">
      <c r="A41" s="37"/>
      <c r="B41" s="37"/>
      <c r="C41" s="37"/>
      <c r="D41" s="37"/>
      <c r="E41" s="37"/>
    </row>
    <row r="42" spans="1:5">
      <c r="A42" s="72" t="s">
        <v>42</v>
      </c>
      <c r="B42" s="72"/>
      <c r="C42" s="72"/>
      <c r="D42" s="72"/>
      <c r="E42" s="5"/>
    </row>
    <row r="43" spans="1:5">
      <c r="B43" s="73" t="s">
        <v>19</v>
      </c>
      <c r="C43" s="73"/>
      <c r="D43" s="73"/>
      <c r="E43" s="6" t="s">
        <v>6</v>
      </c>
    </row>
    <row r="45" spans="1:5">
      <c r="A45" s="2" t="s">
        <v>46</v>
      </c>
    </row>
    <row r="46" spans="1:5">
      <c r="A46" s="14" t="s">
        <v>36</v>
      </c>
    </row>
    <row r="47" spans="1:5">
      <c r="A47" s="2" t="s">
        <v>39</v>
      </c>
      <c r="B47" s="15">
        <f>'3кв'!B57</f>
        <v>-2960.1209999999555</v>
      </c>
    </row>
    <row r="48" spans="1:5" ht="13.15" customHeight="1">
      <c r="A48" s="36" t="s">
        <v>114</v>
      </c>
      <c r="B48" s="16"/>
    </row>
    <row r="49" spans="1:2">
      <c r="A49" s="2" t="s">
        <v>47</v>
      </c>
      <c r="B49" s="16">
        <v>143047.37</v>
      </c>
    </row>
    <row r="50" spans="1:2">
      <c r="A50" s="36" t="s">
        <v>45</v>
      </c>
      <c r="B50" s="16">
        <f>3*150</f>
        <v>450</v>
      </c>
    </row>
    <row r="51" spans="1:2">
      <c r="A51" s="36" t="s">
        <v>52</v>
      </c>
      <c r="B51" s="16">
        <f>3*150</f>
        <v>450</v>
      </c>
    </row>
    <row r="52" spans="1:2" ht="30">
      <c r="A52" s="36" t="s">
        <v>38</v>
      </c>
      <c r="B52" s="16">
        <f>E31</f>
        <v>133902.16599999997</v>
      </c>
    </row>
    <row r="53" spans="1:2">
      <c r="A53" s="17" t="s">
        <v>37</v>
      </c>
      <c r="B53" s="18">
        <f>B47+B49+B50+B51-B52</f>
        <v>7085.0830000000715</v>
      </c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37:E37"/>
    <mergeCell ref="A14:E14"/>
    <mergeCell ref="A15:E15"/>
    <mergeCell ref="A16:E16"/>
    <mergeCell ref="A17:E17"/>
    <mergeCell ref="A18:E18"/>
    <mergeCell ref="A19:E19"/>
    <mergeCell ref="A20:E20"/>
    <mergeCell ref="A33:E33"/>
    <mergeCell ref="A34:E34"/>
    <mergeCell ref="A35:E35"/>
    <mergeCell ref="A36:E36"/>
    <mergeCell ref="A38:E38"/>
    <mergeCell ref="A39:D39"/>
    <mergeCell ref="B40:D40"/>
    <mergeCell ref="A42:D42"/>
    <mergeCell ref="B43:D4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topLeftCell="A25" zoomScaleSheetLayoutView="100" workbookViewId="0">
      <selection activeCell="A43" sqref="A43"/>
    </sheetView>
  </sheetViews>
  <sheetFormatPr defaultRowHeight="15"/>
  <cols>
    <col min="1" max="1" width="10.5703125" customWidth="1"/>
    <col min="2" max="2" width="56.710937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>
      <c r="A1" s="89" t="s">
        <v>90</v>
      </c>
      <c r="B1" s="89"/>
      <c r="C1" s="89"/>
      <c r="D1" s="41"/>
    </row>
    <row r="2" spans="1:4" ht="15.75">
      <c r="A2" s="90" t="s">
        <v>91</v>
      </c>
      <c r="B2" s="90"/>
      <c r="C2" s="90"/>
      <c r="D2" s="42"/>
    </row>
    <row r="3" spans="1:4" ht="15.75">
      <c r="A3" s="90" t="s">
        <v>92</v>
      </c>
      <c r="B3" s="90"/>
      <c r="C3" s="90"/>
      <c r="D3" s="42"/>
    </row>
    <row r="4" spans="1:4" ht="15.75">
      <c r="A4" s="89" t="s">
        <v>115</v>
      </c>
      <c r="B4" s="89"/>
      <c r="C4" s="89"/>
      <c r="D4" s="41"/>
    </row>
    <row r="5" spans="1:4" ht="15.75">
      <c r="A5" s="91"/>
      <c r="B5" s="91"/>
      <c r="C5" s="91"/>
      <c r="D5" s="1"/>
    </row>
    <row r="6" spans="1:4" ht="15.75">
      <c r="A6" s="42"/>
      <c r="B6" s="43" t="s">
        <v>93</v>
      </c>
      <c r="C6" s="44">
        <f>'1кв'!B49</f>
        <v>41568.79</v>
      </c>
      <c r="D6" s="45"/>
    </row>
    <row r="7" spans="1:4" ht="15.75">
      <c r="A7" s="46" t="s">
        <v>94</v>
      </c>
      <c r="B7" s="43" t="s">
        <v>116</v>
      </c>
      <c r="C7" s="44"/>
      <c r="D7" s="45"/>
    </row>
    <row r="8" spans="1:4" ht="15.75">
      <c r="A8" s="42"/>
      <c r="B8" s="47" t="s">
        <v>95</v>
      </c>
      <c r="C8" s="44"/>
      <c r="D8" s="45"/>
    </row>
    <row r="9" spans="1:4" ht="15.75">
      <c r="A9" s="42"/>
      <c r="B9" s="7" t="s">
        <v>117</v>
      </c>
      <c r="C9" s="44"/>
      <c r="D9" s="45"/>
    </row>
    <row r="10" spans="1:4" ht="15.75">
      <c r="A10" s="42"/>
      <c r="B10" s="7" t="s">
        <v>129</v>
      </c>
      <c r="C10" s="44"/>
      <c r="D10" s="45"/>
    </row>
    <row r="11" spans="1:4" ht="15.75">
      <c r="A11" s="42"/>
      <c r="B11" s="7" t="s">
        <v>118</v>
      </c>
      <c r="C11" s="44"/>
      <c r="D11" s="45"/>
    </row>
    <row r="12" spans="1:4" ht="15.75">
      <c r="A12" s="42"/>
      <c r="B12" s="7" t="s">
        <v>119</v>
      </c>
      <c r="C12" s="44"/>
      <c r="D12" s="45"/>
    </row>
    <row r="13" spans="1:4" ht="15.75">
      <c r="B13" s="48" t="s">
        <v>96</v>
      </c>
      <c r="C13" s="65">
        <f>'1кв'!B51+'2кв'!B51+'3кв'!B53+'4кв'!B49</f>
        <v>557332.34000000008</v>
      </c>
      <c r="D13" s="49"/>
    </row>
    <row r="14" spans="1:4" ht="30">
      <c r="B14" s="50" t="s">
        <v>97</v>
      </c>
      <c r="C14" s="65">
        <f>'1кв'!B52+'2кв'!B52+'3кв'!B54+'4кв'!B50</f>
        <v>1800</v>
      </c>
      <c r="D14" s="49"/>
    </row>
    <row r="15" spans="1:4" ht="30">
      <c r="B15" s="50" t="s">
        <v>98</v>
      </c>
      <c r="C15" s="65">
        <f>'1кв'!B53+'2кв'!B53+'3кв'!B55+'4кв'!B51</f>
        <v>1800</v>
      </c>
      <c r="D15" s="49"/>
    </row>
    <row r="16" spans="1:4" ht="15.75">
      <c r="A16" s="51"/>
      <c r="B16" s="48" t="s">
        <v>99</v>
      </c>
      <c r="C16" s="52">
        <f>SUM(C13:C15)</f>
        <v>560932.34000000008</v>
      </c>
      <c r="D16" s="45"/>
    </row>
    <row r="17" spans="1:5" ht="15.75">
      <c r="A17" s="1"/>
      <c r="B17" s="88"/>
      <c r="C17" s="88"/>
      <c r="D17" s="53"/>
    </row>
    <row r="18" spans="1:5" ht="15.75">
      <c r="A18" s="54" t="s">
        <v>100</v>
      </c>
      <c r="B18" s="19" t="s">
        <v>101</v>
      </c>
      <c r="C18" s="65">
        <f>'1кв'!E22+'2кв'!E22+'3кв'!E22+'4кв'!E22</f>
        <v>338340.6</v>
      </c>
      <c r="D18" s="53"/>
    </row>
    <row r="19" spans="1:5" ht="30">
      <c r="A19" s="54"/>
      <c r="B19" s="7" t="s">
        <v>102</v>
      </c>
      <c r="C19" s="65">
        <f>'[1]1кв'!E22</f>
        <v>3785.94</v>
      </c>
      <c r="D19" s="53"/>
    </row>
    <row r="20" spans="1:5" ht="15.75">
      <c r="A20" s="54"/>
      <c r="B20" s="55" t="s">
        <v>44</v>
      </c>
      <c r="C20" s="65">
        <f>'1кв'!E25+'2кв'!E24+'3кв'!E24+'4кв'!E24</f>
        <v>123702.07199999999</v>
      </c>
      <c r="D20" s="53"/>
    </row>
    <row r="21" spans="1:5" ht="15.75">
      <c r="A21" s="54"/>
      <c r="B21" s="7" t="s">
        <v>49</v>
      </c>
      <c r="C21" s="65">
        <f>'1кв'!E26+'2кв'!E25+'3кв'!E25+'4кв'!E25</f>
        <v>8667.18</v>
      </c>
      <c r="D21" s="53"/>
    </row>
    <row r="22" spans="1:5" ht="15.75">
      <c r="A22" s="54"/>
      <c r="B22" s="7" t="s">
        <v>50</v>
      </c>
      <c r="C22" s="65">
        <f>'1кв'!E27+'2кв'!E26+'3кв'!E26+'4кв'!E26</f>
        <v>16582.54</v>
      </c>
      <c r="D22" s="53"/>
    </row>
    <row r="23" spans="1:5" ht="15.75">
      <c r="A23" s="54"/>
      <c r="B23" s="7" t="s">
        <v>51</v>
      </c>
      <c r="C23" s="65">
        <f>'1кв'!E28+'2кв'!E27+'3кв'!E27+'4кв'!E27</f>
        <v>14572.429999999998</v>
      </c>
      <c r="D23" s="53"/>
    </row>
    <row r="24" spans="1:5" ht="15.75">
      <c r="A24" s="1"/>
      <c r="B24" s="7" t="s">
        <v>31</v>
      </c>
      <c r="C24" s="65">
        <f>'1кв'!E29+'2кв'!E28+'3кв'!E28+'4кв'!E28</f>
        <v>13821.8</v>
      </c>
      <c r="D24" s="53"/>
      <c r="E24" s="56"/>
    </row>
    <row r="25" spans="1:5" ht="15.75">
      <c r="A25" s="54"/>
      <c r="B25" s="57" t="s">
        <v>121</v>
      </c>
      <c r="C25" s="66">
        <f>'1кв'!E31+'1кв'!E32+'2кв'!E32+'2кв'!E30+'3кв'!E31+'4кв'!E29+32.4</f>
        <v>12795.475</v>
      </c>
      <c r="D25" s="53"/>
    </row>
    <row r="26" spans="1:5" ht="15.75">
      <c r="A26" s="54"/>
      <c r="B26" s="58" t="s">
        <v>103</v>
      </c>
      <c r="C26" s="66">
        <f>SUM(C28:C35)</f>
        <v>63148.01</v>
      </c>
      <c r="D26" s="53"/>
    </row>
    <row r="27" spans="1:5" ht="15.75">
      <c r="A27" s="54"/>
      <c r="B27" s="47" t="s">
        <v>95</v>
      </c>
      <c r="C27" s="66"/>
      <c r="D27" s="53"/>
    </row>
    <row r="28" spans="1:5" ht="15.75">
      <c r="A28" s="54"/>
      <c r="B28" s="47" t="s">
        <v>122</v>
      </c>
      <c r="C28" s="66">
        <f>'1кв'!E30</f>
        <v>4941.59</v>
      </c>
      <c r="D28" s="53"/>
    </row>
    <row r="29" spans="1:5" ht="30">
      <c r="A29" s="54"/>
      <c r="B29" s="47" t="s">
        <v>123</v>
      </c>
      <c r="C29" s="66">
        <f>'2кв'!E31</f>
        <v>2985.02</v>
      </c>
      <c r="D29" s="53"/>
    </row>
    <row r="30" spans="1:5" ht="15.75">
      <c r="A30" s="54"/>
      <c r="B30" s="47" t="s">
        <v>124</v>
      </c>
      <c r="C30" s="66">
        <f>'3кв'!E32</f>
        <v>4895.25</v>
      </c>
      <c r="D30" s="53"/>
    </row>
    <row r="31" spans="1:5" ht="15.75">
      <c r="A31" s="54"/>
      <c r="B31" s="67" t="s">
        <v>125</v>
      </c>
      <c r="C31" s="66">
        <f>'3кв'!E33</f>
        <v>6228.5</v>
      </c>
      <c r="D31" s="53"/>
    </row>
    <row r="32" spans="1:5" ht="15.75">
      <c r="A32" s="54"/>
      <c r="B32" s="59" t="s">
        <v>126</v>
      </c>
      <c r="C32" s="66">
        <f>'3кв'!E34</f>
        <v>2788.08</v>
      </c>
      <c r="D32" s="53"/>
    </row>
    <row r="33" spans="1:5" ht="15.75">
      <c r="A33" s="54"/>
      <c r="B33" s="59" t="s">
        <v>127</v>
      </c>
      <c r="C33" s="66">
        <f>'3кв'!E29+'2кв'!E29</f>
        <v>159.57</v>
      </c>
      <c r="D33" s="53"/>
    </row>
    <row r="34" spans="1:5" ht="15.75">
      <c r="A34" s="54"/>
      <c r="B34" s="59" t="s">
        <v>128</v>
      </c>
      <c r="C34" s="66">
        <f>'3кв'!E30</f>
        <v>41150</v>
      </c>
      <c r="D34" s="53"/>
    </row>
    <row r="35" spans="1:5" ht="19.5" customHeight="1">
      <c r="A35" s="54"/>
      <c r="B35" s="59"/>
      <c r="C35" s="60"/>
      <c r="D35" s="53"/>
    </row>
    <row r="36" spans="1:5" ht="15.75">
      <c r="A36" s="1"/>
      <c r="B36" s="61" t="s">
        <v>104</v>
      </c>
      <c r="C36" s="68">
        <f>SUM(C18:C26)</f>
        <v>595416.0469999999</v>
      </c>
      <c r="D36" s="53">
        <f>'1кв'!E33+'2кв'!E33+'3кв'!E35+'4кв'!E31</f>
        <v>595416.0469999999</v>
      </c>
      <c r="E36" s="56">
        <f>D36-C36</f>
        <v>0</v>
      </c>
    </row>
    <row r="37" spans="1:5" ht="15.75">
      <c r="A37" s="1"/>
      <c r="B37" s="62" t="s">
        <v>120</v>
      </c>
      <c r="C37" s="68">
        <f>C6+C16-C36</f>
        <v>7085.083000000217</v>
      </c>
      <c r="D37" s="53"/>
    </row>
    <row r="38" spans="1:5" ht="15.75">
      <c r="A38" s="1"/>
      <c r="B38" s="46"/>
      <c r="C38" s="46"/>
      <c r="D38" s="53"/>
    </row>
    <row r="39" spans="1:5" ht="15.75">
      <c r="A39" s="1"/>
      <c r="B39" s="63" t="s">
        <v>105</v>
      </c>
      <c r="C39" s="63"/>
      <c r="D39" s="53"/>
    </row>
    <row r="40" spans="1:5" ht="15.75">
      <c r="A40" s="1"/>
      <c r="B40" s="63" t="s">
        <v>130</v>
      </c>
      <c r="C40" s="69">
        <v>110000</v>
      </c>
      <c r="D40" s="53"/>
    </row>
    <row r="41" spans="1:5" ht="15.75">
      <c r="A41" s="1"/>
      <c r="B41" s="63" t="s">
        <v>106</v>
      </c>
      <c r="C41" s="63">
        <v>48771.7</v>
      </c>
      <c r="D41" s="53"/>
    </row>
    <row r="42" spans="1:5" ht="15.75">
      <c r="A42" s="1"/>
      <c r="B42" s="64" t="s">
        <v>107</v>
      </c>
      <c r="C42" s="64">
        <v>42733.82</v>
      </c>
      <c r="D42" s="53"/>
    </row>
    <row r="43" spans="1:5" ht="15.75">
      <c r="A43" s="1"/>
      <c r="B43" s="63" t="s">
        <v>108</v>
      </c>
      <c r="C43" s="63">
        <f>C42-C41</f>
        <v>-6037.8799999999974</v>
      </c>
      <c r="D43" s="53"/>
    </row>
    <row r="44" spans="1:5" ht="15.75">
      <c r="A44" s="1"/>
      <c r="B44" s="46"/>
      <c r="C44" s="46"/>
      <c r="D44" s="53"/>
    </row>
    <row r="45" spans="1:5" ht="15.75">
      <c r="A45" s="1"/>
      <c r="B45" s="46"/>
      <c r="C45" s="46"/>
      <c r="D45" s="53"/>
    </row>
    <row r="46" spans="1:5" ht="15.75">
      <c r="A46" s="1" t="s">
        <v>109</v>
      </c>
      <c r="B46" s="46" t="s">
        <v>110</v>
      </c>
      <c r="C46" s="46"/>
      <c r="D46" s="53"/>
    </row>
    <row r="47" spans="1:5" ht="15.75">
      <c r="A47" s="1"/>
      <c r="B47" s="46" t="s">
        <v>111</v>
      </c>
      <c r="C47" s="46"/>
      <c r="D47" s="53"/>
    </row>
    <row r="48" spans="1:5" ht="15.75">
      <c r="A48" s="1"/>
      <c r="B48" s="46" t="s">
        <v>112</v>
      </c>
      <c r="C48" s="46"/>
      <c r="D48" s="53"/>
    </row>
    <row r="49" spans="1:4" ht="15.75">
      <c r="A49" s="1"/>
      <c r="B49" s="46"/>
      <c r="C49" s="46"/>
      <c r="D49" s="53"/>
    </row>
    <row r="50" spans="1:4" ht="15.75">
      <c r="A50" s="1"/>
      <c r="B50" s="46"/>
      <c r="C50" s="46"/>
      <c r="D50" s="53"/>
    </row>
    <row r="51" spans="1:4" ht="15.75">
      <c r="A51" s="1"/>
      <c r="B51" s="46" t="s">
        <v>113</v>
      </c>
      <c r="C51" s="46"/>
      <c r="D51" s="53"/>
    </row>
    <row r="52" spans="1:4" ht="15.75">
      <c r="A52" s="1"/>
      <c r="B52" s="46"/>
      <c r="C52" s="46"/>
      <c r="D52" s="53"/>
    </row>
    <row r="53" spans="1:4" ht="15.75">
      <c r="A53" s="1"/>
      <c r="B53" s="46"/>
      <c r="C53" s="46"/>
      <c r="D53" s="53"/>
    </row>
  </sheetData>
  <mergeCells count="6">
    <mergeCell ref="B17:C17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2023-03-02T10:51:06Z</dcterms:modified>
</cp:coreProperties>
</file>