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10" windowHeight="11010" activeTab="4"/>
  </bookViews>
  <sheets>
    <sheet name="1кв" sheetId="20" r:id="rId1"/>
    <sheet name="2кв" sheetId="21" r:id="rId2"/>
    <sheet name="3кв" sheetId="22" r:id="rId3"/>
    <sheet name="4кв" sheetId="23" r:id="rId4"/>
    <sheet name="отчет" sheetId="25" r:id="rId5"/>
  </sheets>
  <definedNames>
    <definedName name="_xlnm.Print_Area" localSheetId="0">'1кв'!$A$1:$E$46</definedName>
    <definedName name="_xlnm.Print_Area" localSheetId="1">'2кв'!$A$1:$E$47</definedName>
    <definedName name="_xlnm.Print_Area" localSheetId="2">'3кв'!$A$1:$E$47</definedName>
    <definedName name="_xlnm.Print_Area" localSheetId="3">'4кв'!$A$1:$E$46</definedName>
    <definedName name="_xlnm.Print_Area" localSheetId="4">отчет!$A$1:$C$35</definedName>
  </definedNames>
  <calcPr calcId="124519"/>
</workbook>
</file>

<file path=xl/calcChain.xml><?xml version="1.0" encoding="utf-8"?>
<calcChain xmlns="http://schemas.openxmlformats.org/spreadsheetml/2006/main">
  <c r="C8" i="25"/>
  <c r="E24" i="23"/>
  <c r="C15" i="25" l="1"/>
  <c r="C16"/>
  <c r="C14"/>
  <c r="C9"/>
  <c r="C6"/>
  <c r="C23"/>
  <c r="E23" i="23" l="1"/>
  <c r="E22"/>
  <c r="E25" l="1"/>
  <c r="B45" s="1"/>
  <c r="E23" i="22"/>
  <c r="E22"/>
  <c r="E26" s="1"/>
  <c r="B46" s="1"/>
  <c r="E23" i="21" l="1"/>
  <c r="E22"/>
  <c r="E26" l="1"/>
  <c r="B46" s="1"/>
  <c r="E26" i="20"/>
  <c r="E24" l="1"/>
  <c r="C13" i="25" s="1"/>
  <c r="E23" i="20"/>
  <c r="C12" i="25" s="1"/>
  <c r="E22" i="20"/>
  <c r="C11" i="25" l="1"/>
  <c r="E27" i="20"/>
  <c r="B45" s="1"/>
  <c r="B46" s="1"/>
  <c r="B43" i="21" s="1"/>
  <c r="B47" s="1"/>
  <c r="B43" i="22" s="1"/>
  <c r="B47" s="1"/>
  <c r="B42" i="23" s="1"/>
  <c r="B46" s="1"/>
  <c r="C17" i="25" l="1"/>
  <c r="C18" s="1"/>
</calcChain>
</file>

<file path=xl/sharedStrings.xml><?xml version="1.0" encoding="utf-8"?>
<sst xmlns="http://schemas.openxmlformats.org/spreadsheetml/2006/main" count="252" uniqueCount="92">
  <si>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</si>
  <si>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</si>
  <si>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</si>
  <si>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</si>
  <si>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</si>
  <si>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</si>
  <si>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</si>
  <si>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</si>
  <si>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</si>
  <si>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</si>
  <si>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</si>
  <si>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</si>
  <si>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</si>
  <si>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</si>
  <si>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</si>
  <si>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</si>
  <si>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</si>
  <si>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</si>
  <si>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</si>
  <si>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</si>
  <si>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</si>
  <si>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</si>
  <si>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</si>
  <si>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</si>
  <si>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</si>
  <si>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г. Россошь, ул. Крупской, д. 40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</si>
  <si>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11 от 20.03.2013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</si>
  <si>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№11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</si>
  <si>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№40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Крупской</t>
    </r>
  </si>
  <si>
    <t>Стоимость материалов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</si>
  <si>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</si>
  <si>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Землянской Тамары Ивановны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</si>
  <si>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Землянской Т.И.</t>
    </r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</si>
  <si>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</si>
  <si>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</si>
  <si>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</si>
  <si>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1 квартал</t>
  </si>
  <si>
    <t>S дома =495 м2</t>
  </si>
  <si>
    <t>Итого расходов:</t>
  </si>
  <si>
    <t>Оплачено , руб</t>
  </si>
  <si>
    <t>Расходы по содержанию и тек.ремонту, руб.</t>
  </si>
  <si>
    <t xml:space="preserve">Итого остаток на конец  квартала </t>
  </si>
  <si>
    <t xml:space="preserve">Остаток на начало квартала </t>
  </si>
  <si>
    <t xml:space="preserve">определена приложением № 9 к договору </t>
  </si>
  <si>
    <t xml:space="preserve">Общехозяйственные расходы </t>
  </si>
  <si>
    <t>Услуги по содержанию многоквартирного дома</t>
  </si>
  <si>
    <t>ч/час</t>
  </si>
  <si>
    <t xml:space="preserve">Обработка подъездов хлорсодержащими растворами опрыскивание 1 раз в неделю </t>
  </si>
  <si>
    <t>Предъявлено населению 24640,83руб.</t>
  </si>
  <si>
    <t>за 1 квартал 2022 года</t>
  </si>
  <si>
    <t>"31" 03 2022 г.</t>
  </si>
  <si>
    <t xml:space="preserve">Опиловка деревьев </t>
  </si>
  <si>
    <t>март</t>
  </si>
  <si>
    <t xml:space="preserve">           2. Всего за период с "01" 01 2022 г. по "31" 03 2022 г. выполнено работ (оказано услуг) на общую сумму шестнадцать тысяч шестьсот двадцать семь рублей 21 копейка</t>
  </si>
  <si>
    <t>за 2 квартал 2022 года</t>
  </si>
  <si>
    <t>"30" 06 2022 г.</t>
  </si>
  <si>
    <t>2 квартал</t>
  </si>
  <si>
    <t>Ремонт кровли после урагана (смета)</t>
  </si>
  <si>
    <t>апрель</t>
  </si>
  <si>
    <t xml:space="preserve">           2. Всего за период с "01" 04 2022 г. по "30" 06 2022 г. выполнено работ (оказано услуг) на общую сумму девятнадцать тысяч триста сорок шесть рублей 70 копеек</t>
  </si>
  <si>
    <t>за 3 квартал 2022 года</t>
  </si>
  <si>
    <t>"30" 09 2022 г.</t>
  </si>
  <si>
    <t>3 квартал</t>
  </si>
  <si>
    <t xml:space="preserve">           2. Всего за период с "01" 07 2022 г. по "30" 09 2022 г. выполнено работ (оказано услуг) на общую сумму четырнадцать тысяч двести девяносто четыре рубля 74 копейки</t>
  </si>
  <si>
    <t>за 4 квартал 2022 года</t>
  </si>
  <si>
    <t>"31" 12 2022 г.</t>
  </si>
  <si>
    <t>4 квартал</t>
  </si>
  <si>
    <t>ОТЧЕТ</t>
  </si>
  <si>
    <t>О ВЫПОЛНЕННЫХ РАБОТАХ И ДВИЖЕНИИ  СРЕДСТВ</t>
  </si>
  <si>
    <t>НА ЛИЦЕВОМ СЧЕТЕ  за  период  с 01.01.2022г. по 31.12.2022г.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</si>
  <si>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</si>
  <si>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</si>
  <si>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</si>
  <si>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</si>
  <si>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</si>
  <si>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Услуги по содержанию многоквартирного дома </t>
  </si>
  <si>
    <t>Итого расходов</t>
  </si>
  <si>
    <t>Остаток средств на 01.01.2023</t>
  </si>
  <si>
    <t>Справочно:</t>
  </si>
  <si>
    <t>Задолженность населения по оплате на 01.01.2022г.</t>
  </si>
  <si>
    <t>Задолженность населения по оплате на 01.01.2023г.</t>
  </si>
  <si>
    <t>Прирост (+) / уменьшение (-) задолженности за год</t>
  </si>
  <si>
    <t xml:space="preserve">Получил: </t>
  </si>
  <si>
    <t>Отчет за 2022год.</t>
  </si>
  <si>
    <t>Перечень предлагаемых работ на 2023 год.</t>
  </si>
  <si>
    <t>Предложение по структуре тарифа на 2023 год.</t>
  </si>
  <si>
    <t>_____________________________________________</t>
  </si>
  <si>
    <t>по ж.д. ул.Крупской, д.40</t>
  </si>
  <si>
    <t>Непредвиденные работы 5ч/ч</t>
  </si>
  <si>
    <t xml:space="preserve">           2. Всего за период с "01" 10 2022 г. по "31" 12 2022 г. выполнено работ (оказано услуг) на общую сумму пятнадцать тысяч девятьсот девяносто четыре рубля 92 копейки.</t>
  </si>
  <si>
    <t>Начислено всего 98563,32</t>
  </si>
  <si>
    <t xml:space="preserve">     *Ремонт кровли после урагана (смета)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</si>
</sst>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6" fillId="0" borderId="0"/>
    <xf numFmtId="0" fontId="18" fillId="0" borderId="0"/>
    <xf numFmtId="0" fontId="19" fillId="0" borderId="0"/>
  </cellStyleXfs>
  <cellXfs count="8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43" fontId="4" fillId="0" borderId="0" xfId="0" applyNumberFormat="1" applyFont="1"/>
    <xf numFmtId="164" fontId="8" fillId="0" borderId="0" xfId="1" applyNumberFormat="1" applyFont="1"/>
    <xf numFmtId="164" fontId="4" fillId="0" borderId="0" xfId="1" applyNumberFormat="1" applyFont="1"/>
    <xf numFmtId="0" fontId="12" fillId="0" borderId="0" xfId="0" applyFont="1"/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164" fontId="8" fillId="0" borderId="0" xfId="0" applyNumberFormat="1" applyFont="1"/>
    <xf numFmtId="0" fontId="5" fillId="0" borderId="0" xfId="0" applyFont="1" applyAlignment="1">
      <alignment horizontal="left" wrapText="1"/>
    </xf>
    <xf numFmtId="0" fontId="3" fillId="0" borderId="1" xfId="0" applyFont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13" fillId="0" borderId="4" xfId="0" applyFont="1" applyBorder="1"/>
    <xf numFmtId="0" fontId="14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5" fillId="0" borderId="4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4" fillId="2" borderId="4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17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166" fontId="8" fillId="0" borderId="1" xfId="1" applyNumberFormat="1" applyFont="1" applyBorder="1" applyAlignment="1">
      <alignment horizontal="center"/>
    </xf>
    <xf numFmtId="4" fontId="17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166" fontId="0" fillId="0" borderId="1" xfId="0" applyNumberFormat="1" applyBorder="1" applyAlignment="1">
      <alignment horizontal="center"/>
    </xf>
    <xf numFmtId="164" fontId="4" fillId="0" borderId="0" xfId="1" applyNumberFormat="1" applyFont="1" applyBorder="1"/>
    <xf numFmtId="0" fontId="3" fillId="0" borderId="0" xfId="0" applyFont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2" fontId="4" fillId="2" borderId="1" xfId="1" applyNumberFormat="1" applyFont="1" applyFill="1" applyBorder="1" applyAlignment="1">
      <alignment horizontal="center"/>
    </xf>
    <xf numFmtId="43" fontId="0" fillId="0" borderId="0" xfId="0" applyNumberFormat="1"/>
    <xf numFmtId="49" fontId="3" fillId="0" borderId="5" xfId="0" applyNumberFormat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2" fontId="8" fillId="0" borderId="1" xfId="1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Excel Built-in Normal" xfId="2"/>
    <cellStyle name="Обычный" xfId="0" builtinId="0"/>
    <cellStyle name="Обычный 2" xfId="3"/>
    <cellStyle name="Обычный 3" xfId="4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view="pageBreakPreview" topLeftCell="A25" zoomScaleSheetLayoutView="100" workbookViewId="0">
      <selection activeCell="E26" sqref="E26"/>
    </sheetView>
  </sheetViews>
  <sheetFormatPr defaultColWidth="9.140625" defaultRowHeight="15"/>
  <cols>
    <col min="1" max="1" width="36.7109375" style="2" customWidth="1"/>
    <col min="2" max="2" width="18.85546875" style="2" customWidth="1"/>
    <col min="3" max="3" width="13" style="2" customWidth="1"/>
    <col min="4" max="4" width="13.7109375" style="2" customWidth="1"/>
    <col min="5" max="5" width="14.140625" style="2" customWidth="1"/>
    <col min="6" max="7" width="9.140625" style="2"/>
    <col min="8" max="8" width="13" style="2" customWidth="1"/>
    <col min="9" max="16384" width="9.140625" style="2"/>
  </cols>
  <sheetData>
    <row r="1" spans="1:5" ht="15.75">
      <c r="A1" s="69" t="s">
        <v>11</v>
      </c>
      <c r="B1" s="69"/>
      <c r="C1" s="69"/>
      <c r="D1" s="69"/>
      <c r="E1" s="69"/>
    </row>
    <row r="2" spans="1:5" ht="30.75" customHeight="1">
      <c r="A2" s="70" t="s">
        <v>12</v>
      </c>
      <c r="B2" s="71"/>
      <c r="C2" s="71"/>
      <c r="D2" s="71"/>
      <c r="E2" s="71"/>
    </row>
    <row r="3" spans="1:5">
      <c r="A3" s="72" t="s">
        <v>49</v>
      </c>
      <c r="B3" s="72"/>
      <c r="C3" s="72"/>
      <c r="D3" s="72"/>
      <c r="E3" s="72"/>
    </row>
    <row r="4" spans="1:5" s="1" customFormat="1" ht="15.6" customHeight="1">
      <c r="A4" s="21" t="s">
        <v>13</v>
      </c>
      <c r="B4" s="4"/>
      <c r="C4" s="4"/>
      <c r="D4" s="77" t="s">
        <v>50</v>
      </c>
      <c r="E4" s="77"/>
    </row>
    <row r="5" spans="1:5">
      <c r="A5" s="29"/>
      <c r="B5" s="4"/>
      <c r="C5" s="4"/>
      <c r="D5" s="4"/>
      <c r="E5" s="4"/>
    </row>
    <row r="6" spans="1:5">
      <c r="A6" s="73" t="s">
        <v>0</v>
      </c>
      <c r="B6" s="73"/>
      <c r="C6" s="73"/>
      <c r="D6" s="73"/>
      <c r="E6" s="73"/>
    </row>
    <row r="7" spans="1:5">
      <c r="A7" s="74" t="s">
        <v>25</v>
      </c>
      <c r="B7" s="74"/>
      <c r="C7" s="74"/>
      <c r="D7" s="74"/>
      <c r="E7" s="74"/>
    </row>
    <row r="8" spans="1:5">
      <c r="A8" s="67" t="s">
        <v>1</v>
      </c>
      <c r="B8" s="67"/>
      <c r="C8" s="67"/>
      <c r="D8" s="67"/>
      <c r="E8" s="67"/>
    </row>
    <row r="9" spans="1:5">
      <c r="A9" s="73" t="s">
        <v>31</v>
      </c>
      <c r="B9" s="73"/>
      <c r="C9" s="73"/>
      <c r="D9" s="73"/>
      <c r="E9" s="73"/>
    </row>
    <row r="10" spans="1:5" ht="27.75" customHeight="1">
      <c r="A10" s="75" t="s">
        <v>14</v>
      </c>
      <c r="B10" s="76"/>
      <c r="C10" s="76"/>
      <c r="D10" s="76"/>
      <c r="E10" s="76"/>
    </row>
    <row r="11" spans="1:5" ht="29.25" customHeight="1">
      <c r="A11" s="73" t="s">
        <v>26</v>
      </c>
      <c r="B11" s="73"/>
      <c r="C11" s="73"/>
      <c r="D11" s="73"/>
      <c r="E11" s="73"/>
    </row>
    <row r="12" spans="1:5">
      <c r="A12" s="67" t="s">
        <v>15</v>
      </c>
      <c r="B12" s="68"/>
      <c r="C12" s="68"/>
      <c r="D12" s="68"/>
      <c r="E12" s="68"/>
    </row>
    <row r="13" spans="1:5">
      <c r="A13" s="73" t="s">
        <v>23</v>
      </c>
      <c r="B13" s="73"/>
      <c r="C13" s="73"/>
      <c r="D13" s="73"/>
      <c r="E13" s="73"/>
    </row>
    <row r="14" spans="1:5">
      <c r="A14" s="67" t="s">
        <v>2</v>
      </c>
      <c r="B14" s="68"/>
      <c r="C14" s="68"/>
      <c r="D14" s="68"/>
      <c r="E14" s="68"/>
    </row>
    <row r="15" spans="1:5">
      <c r="A15" s="73" t="s">
        <v>22</v>
      </c>
      <c r="B15" s="73"/>
      <c r="C15" s="73"/>
      <c r="D15" s="73"/>
      <c r="E15" s="73"/>
    </row>
    <row r="16" spans="1:5">
      <c r="A16" s="67" t="s">
        <v>16</v>
      </c>
      <c r="B16" s="68"/>
      <c r="C16" s="68"/>
      <c r="D16" s="68"/>
      <c r="E16" s="68"/>
    </row>
    <row r="17" spans="1:8" ht="27.75" customHeight="1">
      <c r="A17" s="73" t="s">
        <v>17</v>
      </c>
      <c r="B17" s="73"/>
      <c r="C17" s="73"/>
      <c r="D17" s="73"/>
      <c r="E17" s="73"/>
    </row>
    <row r="18" spans="1:8" ht="58.15" customHeight="1">
      <c r="A18" s="73" t="s">
        <v>27</v>
      </c>
      <c r="B18" s="73"/>
      <c r="C18" s="73"/>
      <c r="D18" s="73"/>
      <c r="E18" s="73"/>
    </row>
    <row r="19" spans="1:8" ht="32.25" customHeight="1">
      <c r="A19" s="79" t="s">
        <v>28</v>
      </c>
      <c r="B19" s="79"/>
      <c r="C19" s="79"/>
      <c r="D19" s="79"/>
      <c r="E19" s="79"/>
    </row>
    <row r="20" spans="1:8">
      <c r="A20" s="79"/>
      <c r="B20" s="79"/>
      <c r="C20" s="79"/>
      <c r="D20" s="79"/>
      <c r="E20" s="79"/>
      <c r="F20" s="2">
        <v>495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>
      <c r="A22" s="22" t="s">
        <v>45</v>
      </c>
      <c r="B22" s="8" t="s">
        <v>43</v>
      </c>
      <c r="C22" s="3" t="s">
        <v>4</v>
      </c>
      <c r="D22" s="3">
        <v>5.18</v>
      </c>
      <c r="E22" s="7">
        <f>F20*G20*D22</f>
        <v>7692.2999999999993</v>
      </c>
    </row>
    <row r="23" spans="1:8">
      <c r="A23" s="18" t="s">
        <v>44</v>
      </c>
      <c r="B23" s="8" t="s">
        <v>24</v>
      </c>
      <c r="C23" s="3" t="s">
        <v>4</v>
      </c>
      <c r="D23" s="3">
        <v>3.6</v>
      </c>
      <c r="E23" s="7">
        <f>D23*F20*3</f>
        <v>5346</v>
      </c>
    </row>
    <row r="24" spans="1:8" ht="61.5" customHeight="1">
      <c r="A24" s="18" t="s">
        <v>47</v>
      </c>
      <c r="B24" s="8" t="s">
        <v>36</v>
      </c>
      <c r="C24" s="3" t="s">
        <v>4</v>
      </c>
      <c r="D24" s="3"/>
      <c r="E24" s="7">
        <f>777.44*3</f>
        <v>2332.3200000000002</v>
      </c>
    </row>
    <row r="25" spans="1:8">
      <c r="A25" s="23" t="s">
        <v>29</v>
      </c>
      <c r="B25" s="8" t="s">
        <v>36</v>
      </c>
      <c r="C25" s="24" t="s">
        <v>33</v>
      </c>
      <c r="D25" s="24"/>
      <c r="E25" s="25">
        <v>164.24</v>
      </c>
    </row>
    <row r="26" spans="1:8" ht="15.75">
      <c r="A26" s="35" t="s">
        <v>51</v>
      </c>
      <c r="B26" s="27" t="s">
        <v>52</v>
      </c>
      <c r="C26" s="24" t="s">
        <v>46</v>
      </c>
      <c r="D26" s="26">
        <v>5</v>
      </c>
      <c r="E26" s="25">
        <f>D26*218.47</f>
        <v>1092.3499999999999</v>
      </c>
    </row>
    <row r="27" spans="1:8" s="13" customFormat="1" ht="14.25">
      <c r="A27" s="9" t="s">
        <v>38</v>
      </c>
      <c r="B27" s="10"/>
      <c r="C27" s="11"/>
      <c r="D27" s="11"/>
      <c r="E27" s="12">
        <f>SUM(E22:E26)</f>
        <v>16627.21</v>
      </c>
    </row>
    <row r="28" spans="1:8" ht="42.75" customHeight="1">
      <c r="A28" s="80" t="s">
        <v>53</v>
      </c>
      <c r="B28" s="80"/>
      <c r="C28" s="80"/>
      <c r="D28" s="80"/>
      <c r="E28" s="80"/>
    </row>
    <row r="29" spans="1:8" ht="30" customHeight="1">
      <c r="A29" s="73" t="s">
        <v>21</v>
      </c>
      <c r="B29" s="73"/>
      <c r="C29" s="73"/>
      <c r="D29" s="73"/>
      <c r="E29" s="73"/>
    </row>
    <row r="30" spans="1:8">
      <c r="A30" s="73" t="s">
        <v>20</v>
      </c>
      <c r="B30" s="73"/>
      <c r="C30" s="73"/>
      <c r="D30" s="73"/>
      <c r="E30" s="73"/>
      <c r="H30" s="14"/>
    </row>
    <row r="31" spans="1:8" ht="31.5" customHeight="1">
      <c r="A31" s="73" t="s">
        <v>34</v>
      </c>
      <c r="B31" s="73"/>
      <c r="C31" s="73"/>
      <c r="D31" s="73"/>
      <c r="E31" s="73"/>
    </row>
    <row r="32" spans="1:8">
      <c r="A32" s="73" t="s">
        <v>18</v>
      </c>
      <c r="B32" s="73"/>
      <c r="C32" s="73"/>
      <c r="D32" s="73"/>
      <c r="E32" s="73"/>
    </row>
    <row r="33" spans="1:5">
      <c r="A33" s="78" t="s">
        <v>5</v>
      </c>
      <c r="B33" s="78"/>
      <c r="C33" s="78"/>
      <c r="D33" s="78"/>
      <c r="E33" s="78"/>
    </row>
    <row r="34" spans="1:5">
      <c r="A34" s="73" t="s">
        <v>18</v>
      </c>
      <c r="B34" s="73"/>
      <c r="C34" s="73"/>
      <c r="D34" s="73"/>
      <c r="E34" s="73"/>
    </row>
    <row r="35" spans="1:5" ht="15" customHeight="1">
      <c r="A35" s="81" t="s">
        <v>30</v>
      </c>
      <c r="B35" s="81"/>
      <c r="C35" s="81"/>
      <c r="D35" s="81"/>
      <c r="E35" s="5"/>
    </row>
    <row r="36" spans="1:5" ht="11.25" customHeight="1">
      <c r="B36" s="82" t="s">
        <v>19</v>
      </c>
      <c r="C36" s="82"/>
      <c r="D36" s="82"/>
      <c r="E36" s="6" t="s">
        <v>6</v>
      </c>
    </row>
    <row r="37" spans="1:5">
      <c r="A37" s="28"/>
      <c r="B37" s="28"/>
      <c r="C37" s="28"/>
      <c r="D37" s="28"/>
      <c r="E37" s="28"/>
    </row>
    <row r="38" spans="1:5">
      <c r="A38" s="83" t="s">
        <v>32</v>
      </c>
      <c r="B38" s="83"/>
      <c r="C38" s="83"/>
      <c r="D38" s="83"/>
      <c r="E38" s="5"/>
    </row>
    <row r="39" spans="1:5">
      <c r="B39" s="82" t="s">
        <v>19</v>
      </c>
      <c r="C39" s="82"/>
      <c r="D39" s="82"/>
      <c r="E39" s="6" t="s">
        <v>6</v>
      </c>
    </row>
    <row r="40" spans="1:5">
      <c r="A40" s="2" t="s">
        <v>37</v>
      </c>
    </row>
    <row r="41" spans="1:5">
      <c r="A41" s="13" t="s">
        <v>35</v>
      </c>
    </row>
    <row r="42" spans="1:5">
      <c r="A42" s="2" t="s">
        <v>42</v>
      </c>
      <c r="B42" s="15">
        <v>76096.259999999995</v>
      </c>
    </row>
    <row r="43" spans="1:5">
      <c r="A43" s="19" t="s">
        <v>48</v>
      </c>
      <c r="B43" s="16"/>
    </row>
    <row r="44" spans="1:5">
      <c r="A44" s="2" t="s">
        <v>39</v>
      </c>
      <c r="B44" s="16">
        <v>21710.720000000001</v>
      </c>
    </row>
    <row r="45" spans="1:5" ht="30">
      <c r="A45" s="30" t="s">
        <v>40</v>
      </c>
      <c r="B45" s="16">
        <f>E27</f>
        <v>16627.21</v>
      </c>
    </row>
    <row r="46" spans="1:5">
      <c r="A46" s="17" t="s">
        <v>41</v>
      </c>
      <c r="B46" s="20">
        <f>B42+B44-B45</f>
        <v>81179.76999999999</v>
      </c>
    </row>
  </sheetData>
  <mergeCells count="30">
    <mergeCell ref="A34:E34"/>
    <mergeCell ref="A35:D35"/>
    <mergeCell ref="B36:D36"/>
    <mergeCell ref="A38:D38"/>
    <mergeCell ref="B39:D39"/>
    <mergeCell ref="A33:E33"/>
    <mergeCell ref="A15:E15"/>
    <mergeCell ref="A16:E16"/>
    <mergeCell ref="A17:E17"/>
    <mergeCell ref="A18:E18"/>
    <mergeCell ref="A19:E19"/>
    <mergeCell ref="A20:E20"/>
    <mergeCell ref="A28:E28"/>
    <mergeCell ref="A29:E29"/>
    <mergeCell ref="A30:E30"/>
    <mergeCell ref="A31:E31"/>
    <mergeCell ref="A32:E32"/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view="pageBreakPreview" topLeftCell="A28" zoomScaleSheetLayoutView="100" workbookViewId="0">
      <selection activeCell="A25" sqref="A25"/>
    </sheetView>
  </sheetViews>
  <sheetFormatPr defaultColWidth="9.140625" defaultRowHeight="15"/>
  <cols>
    <col min="1" max="1" width="36.7109375" style="2" customWidth="1"/>
    <col min="2" max="2" width="18.85546875" style="2" customWidth="1"/>
    <col min="3" max="3" width="13" style="2" customWidth="1"/>
    <col min="4" max="4" width="13.7109375" style="2" customWidth="1"/>
    <col min="5" max="5" width="14.140625" style="2" customWidth="1"/>
    <col min="6" max="7" width="9.140625" style="2"/>
    <col min="8" max="8" width="13" style="2" customWidth="1"/>
    <col min="9" max="16384" width="9.140625" style="2"/>
  </cols>
  <sheetData>
    <row r="1" spans="1:5" ht="15.75">
      <c r="A1" s="69" t="s">
        <v>11</v>
      </c>
      <c r="B1" s="69"/>
      <c r="C1" s="69"/>
      <c r="D1" s="69"/>
      <c r="E1" s="69"/>
    </row>
    <row r="2" spans="1:5" ht="30.75" customHeight="1">
      <c r="A2" s="70" t="s">
        <v>12</v>
      </c>
      <c r="B2" s="71"/>
      <c r="C2" s="71"/>
      <c r="D2" s="71"/>
      <c r="E2" s="71"/>
    </row>
    <row r="3" spans="1:5">
      <c r="A3" s="72" t="s">
        <v>54</v>
      </c>
      <c r="B3" s="72"/>
      <c r="C3" s="72"/>
      <c r="D3" s="72"/>
      <c r="E3" s="72"/>
    </row>
    <row r="4" spans="1:5" s="1" customFormat="1" ht="15.6" customHeight="1">
      <c r="A4" s="21" t="s">
        <v>13</v>
      </c>
      <c r="B4" s="4"/>
      <c r="C4" s="4"/>
      <c r="D4" s="77" t="s">
        <v>55</v>
      </c>
      <c r="E4" s="77"/>
    </row>
    <row r="5" spans="1:5">
      <c r="A5" s="34"/>
      <c r="B5" s="4"/>
      <c r="C5" s="4"/>
      <c r="D5" s="4"/>
      <c r="E5" s="4"/>
    </row>
    <row r="6" spans="1:5">
      <c r="A6" s="73" t="s">
        <v>0</v>
      </c>
      <c r="B6" s="73"/>
      <c r="C6" s="73"/>
      <c r="D6" s="73"/>
      <c r="E6" s="73"/>
    </row>
    <row r="7" spans="1:5">
      <c r="A7" s="74" t="s">
        <v>25</v>
      </c>
      <c r="B7" s="74"/>
      <c r="C7" s="74"/>
      <c r="D7" s="74"/>
      <c r="E7" s="74"/>
    </row>
    <row r="8" spans="1:5">
      <c r="A8" s="67" t="s">
        <v>1</v>
      </c>
      <c r="B8" s="67"/>
      <c r="C8" s="67"/>
      <c r="D8" s="67"/>
      <c r="E8" s="67"/>
    </row>
    <row r="9" spans="1:5">
      <c r="A9" s="73" t="s">
        <v>31</v>
      </c>
      <c r="B9" s="73"/>
      <c r="C9" s="73"/>
      <c r="D9" s="73"/>
      <c r="E9" s="73"/>
    </row>
    <row r="10" spans="1:5" ht="27.75" customHeight="1">
      <c r="A10" s="75" t="s">
        <v>14</v>
      </c>
      <c r="B10" s="76"/>
      <c r="C10" s="76"/>
      <c r="D10" s="76"/>
      <c r="E10" s="76"/>
    </row>
    <row r="11" spans="1:5" ht="29.25" customHeight="1">
      <c r="A11" s="73" t="s">
        <v>26</v>
      </c>
      <c r="B11" s="73"/>
      <c r="C11" s="73"/>
      <c r="D11" s="73"/>
      <c r="E11" s="73"/>
    </row>
    <row r="12" spans="1:5">
      <c r="A12" s="67" t="s">
        <v>15</v>
      </c>
      <c r="B12" s="68"/>
      <c r="C12" s="68"/>
      <c r="D12" s="68"/>
      <c r="E12" s="68"/>
    </row>
    <row r="13" spans="1:5">
      <c r="A13" s="73" t="s">
        <v>23</v>
      </c>
      <c r="B13" s="73"/>
      <c r="C13" s="73"/>
      <c r="D13" s="73"/>
      <c r="E13" s="73"/>
    </row>
    <row r="14" spans="1:5">
      <c r="A14" s="67" t="s">
        <v>2</v>
      </c>
      <c r="B14" s="68"/>
      <c r="C14" s="68"/>
      <c r="D14" s="68"/>
      <c r="E14" s="68"/>
    </row>
    <row r="15" spans="1:5">
      <c r="A15" s="73" t="s">
        <v>22</v>
      </c>
      <c r="B15" s="73"/>
      <c r="C15" s="73"/>
      <c r="D15" s="73"/>
      <c r="E15" s="73"/>
    </row>
    <row r="16" spans="1:5">
      <c r="A16" s="67" t="s">
        <v>16</v>
      </c>
      <c r="B16" s="68"/>
      <c r="C16" s="68"/>
      <c r="D16" s="68"/>
      <c r="E16" s="68"/>
    </row>
    <row r="17" spans="1:8" ht="27.75" customHeight="1">
      <c r="A17" s="73" t="s">
        <v>17</v>
      </c>
      <c r="B17" s="73"/>
      <c r="C17" s="73"/>
      <c r="D17" s="73"/>
      <c r="E17" s="73"/>
    </row>
    <row r="18" spans="1:8" ht="58.15" customHeight="1">
      <c r="A18" s="73" t="s">
        <v>27</v>
      </c>
      <c r="B18" s="73"/>
      <c r="C18" s="73"/>
      <c r="D18" s="73"/>
      <c r="E18" s="73"/>
    </row>
    <row r="19" spans="1:8" ht="32.25" customHeight="1">
      <c r="A19" s="79" t="s">
        <v>28</v>
      </c>
      <c r="B19" s="79"/>
      <c r="C19" s="79"/>
      <c r="D19" s="79"/>
      <c r="E19" s="79"/>
    </row>
    <row r="20" spans="1:8">
      <c r="A20" s="79"/>
      <c r="B20" s="79"/>
      <c r="C20" s="79"/>
      <c r="D20" s="79"/>
      <c r="E20" s="79"/>
      <c r="F20" s="2">
        <v>495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>
      <c r="A22" s="22" t="s">
        <v>45</v>
      </c>
      <c r="B22" s="8" t="s">
        <v>43</v>
      </c>
      <c r="C22" s="3" t="s">
        <v>4</v>
      </c>
      <c r="D22" s="3">
        <v>5.18</v>
      </c>
      <c r="E22" s="7">
        <f>F20*G20*D22</f>
        <v>7692.2999999999993</v>
      </c>
    </row>
    <row r="23" spans="1:8">
      <c r="A23" s="18" t="s">
        <v>44</v>
      </c>
      <c r="B23" s="8" t="s">
        <v>24</v>
      </c>
      <c r="C23" s="3" t="s">
        <v>4</v>
      </c>
      <c r="D23" s="3">
        <v>3.6</v>
      </c>
      <c r="E23" s="7">
        <f>D23*F20*3</f>
        <v>5346</v>
      </c>
    </row>
    <row r="24" spans="1:8">
      <c r="A24" s="23" t="s">
        <v>29</v>
      </c>
      <c r="B24" s="8" t="s">
        <v>56</v>
      </c>
      <c r="C24" s="24" t="s">
        <v>33</v>
      </c>
      <c r="D24" s="24"/>
      <c r="E24" s="25">
        <v>338.74</v>
      </c>
    </row>
    <row r="25" spans="1:8">
      <c r="A25" s="40" t="s">
        <v>57</v>
      </c>
      <c r="B25" s="8" t="s">
        <v>58</v>
      </c>
      <c r="C25" s="24" t="s">
        <v>33</v>
      </c>
      <c r="D25" s="3"/>
      <c r="E25" s="7">
        <v>5969.66</v>
      </c>
    </row>
    <row r="26" spans="1:8" s="13" customFormat="1" ht="14.25">
      <c r="A26" s="9" t="s">
        <v>38</v>
      </c>
      <c r="B26" s="10"/>
      <c r="C26" s="11"/>
      <c r="D26" s="11"/>
      <c r="E26" s="12">
        <f>SUM(E22:E25)</f>
        <v>19346.699999999997</v>
      </c>
    </row>
    <row r="27" spans="1:8" ht="42.75" customHeight="1">
      <c r="A27" s="80" t="s">
        <v>59</v>
      </c>
      <c r="B27" s="80"/>
      <c r="C27" s="80"/>
      <c r="D27" s="80"/>
      <c r="E27" s="80"/>
    </row>
    <row r="28" spans="1:8" ht="30" customHeight="1">
      <c r="A28" s="73" t="s">
        <v>21</v>
      </c>
      <c r="B28" s="73"/>
      <c r="C28" s="73"/>
      <c r="D28" s="73"/>
      <c r="E28" s="73"/>
    </row>
    <row r="29" spans="1:8">
      <c r="A29" s="73" t="s">
        <v>20</v>
      </c>
      <c r="B29" s="73"/>
      <c r="C29" s="73"/>
      <c r="D29" s="73"/>
      <c r="E29" s="73"/>
      <c r="H29" s="14"/>
    </row>
    <row r="30" spans="1:8" ht="31.5" customHeight="1">
      <c r="A30" s="73" t="s">
        <v>34</v>
      </c>
      <c r="B30" s="73"/>
      <c r="C30" s="73"/>
      <c r="D30" s="73"/>
      <c r="E30" s="73"/>
    </row>
    <row r="31" spans="1:8">
      <c r="A31" s="73" t="s">
        <v>18</v>
      </c>
      <c r="B31" s="73"/>
      <c r="C31" s="73"/>
      <c r="D31" s="73"/>
      <c r="E31" s="73"/>
    </row>
    <row r="32" spans="1:8">
      <c r="A32" s="31"/>
      <c r="B32" s="31"/>
      <c r="C32" s="31"/>
      <c r="D32" s="31"/>
      <c r="E32" s="31"/>
    </row>
    <row r="33" spans="1:5">
      <c r="A33" s="31"/>
      <c r="B33" s="31"/>
      <c r="C33" s="31"/>
      <c r="D33" s="31"/>
      <c r="E33" s="31"/>
    </row>
    <row r="34" spans="1:5">
      <c r="A34" s="78" t="s">
        <v>5</v>
      </c>
      <c r="B34" s="78"/>
      <c r="C34" s="78"/>
      <c r="D34" s="78"/>
      <c r="E34" s="78"/>
    </row>
    <row r="35" spans="1:5">
      <c r="A35" s="73" t="s">
        <v>18</v>
      </c>
      <c r="B35" s="73"/>
      <c r="C35" s="73"/>
      <c r="D35" s="73"/>
      <c r="E35" s="73"/>
    </row>
    <row r="36" spans="1:5" ht="15" customHeight="1">
      <c r="A36" s="81" t="s">
        <v>30</v>
      </c>
      <c r="B36" s="81"/>
      <c r="C36" s="81"/>
      <c r="D36" s="81"/>
      <c r="E36" s="5"/>
    </row>
    <row r="37" spans="1:5" ht="11.25" customHeight="1">
      <c r="B37" s="82" t="s">
        <v>19</v>
      </c>
      <c r="C37" s="82"/>
      <c r="D37" s="82"/>
      <c r="E37" s="6" t="s">
        <v>6</v>
      </c>
    </row>
    <row r="38" spans="1:5">
      <c r="A38" s="33"/>
      <c r="B38" s="33"/>
      <c r="C38" s="33"/>
      <c r="D38" s="33"/>
      <c r="E38" s="33"/>
    </row>
    <row r="39" spans="1:5">
      <c r="A39" s="83" t="s">
        <v>32</v>
      </c>
      <c r="B39" s="83"/>
      <c r="C39" s="83"/>
      <c r="D39" s="83"/>
      <c r="E39" s="5"/>
    </row>
    <row r="40" spans="1:5">
      <c r="B40" s="82" t="s">
        <v>19</v>
      </c>
      <c r="C40" s="82"/>
      <c r="D40" s="82"/>
      <c r="E40" s="6" t="s">
        <v>6</v>
      </c>
    </row>
    <row r="41" spans="1:5">
      <c r="A41" s="2" t="s">
        <v>37</v>
      </c>
    </row>
    <row r="42" spans="1:5">
      <c r="A42" s="13" t="s">
        <v>35</v>
      </c>
    </row>
    <row r="43" spans="1:5">
      <c r="A43" s="2" t="s">
        <v>42</v>
      </c>
      <c r="B43" s="15">
        <f>'1кв'!B46</f>
        <v>81179.76999999999</v>
      </c>
    </row>
    <row r="44" spans="1:5">
      <c r="A44" s="19" t="s">
        <v>48</v>
      </c>
      <c r="B44" s="16"/>
    </row>
    <row r="45" spans="1:5">
      <c r="A45" s="2" t="s">
        <v>39</v>
      </c>
      <c r="B45" s="16">
        <v>25190.959999999999</v>
      </c>
    </row>
    <row r="46" spans="1:5" ht="30">
      <c r="A46" s="32" t="s">
        <v>40</v>
      </c>
      <c r="B46" s="16">
        <f>E26</f>
        <v>19346.699999999997</v>
      </c>
    </row>
    <row r="47" spans="1:5">
      <c r="A47" s="17" t="s">
        <v>41</v>
      </c>
      <c r="B47" s="20">
        <f>B43+B45-B46</f>
        <v>87024.029999999984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7:E27"/>
    <mergeCell ref="A28:E28"/>
    <mergeCell ref="A29:E29"/>
    <mergeCell ref="A30:E30"/>
    <mergeCell ref="A31:E31"/>
    <mergeCell ref="A34:E34"/>
    <mergeCell ref="A35:E35"/>
    <mergeCell ref="A36:D36"/>
    <mergeCell ref="B37:D37"/>
    <mergeCell ref="A39:D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view="pageBreakPreview" topLeftCell="A28" zoomScaleSheetLayoutView="100" workbookViewId="0">
      <selection activeCell="B46" sqref="B46"/>
    </sheetView>
  </sheetViews>
  <sheetFormatPr defaultColWidth="9.140625" defaultRowHeight="15"/>
  <cols>
    <col min="1" max="1" width="36.7109375" style="2" customWidth="1"/>
    <col min="2" max="2" width="18.85546875" style="2" customWidth="1"/>
    <col min="3" max="3" width="13" style="2" customWidth="1"/>
    <col min="4" max="4" width="13.7109375" style="2" customWidth="1"/>
    <col min="5" max="5" width="14.140625" style="2" customWidth="1"/>
    <col min="6" max="7" width="9.140625" style="2"/>
    <col min="8" max="8" width="13" style="2" customWidth="1"/>
    <col min="9" max="16384" width="9.140625" style="2"/>
  </cols>
  <sheetData>
    <row r="1" spans="1:5" ht="15.75">
      <c r="A1" s="69" t="s">
        <v>11</v>
      </c>
      <c r="B1" s="69"/>
      <c r="C1" s="69"/>
      <c r="D1" s="69"/>
      <c r="E1" s="69"/>
    </row>
    <row r="2" spans="1:5" ht="30.75" customHeight="1">
      <c r="A2" s="70" t="s">
        <v>12</v>
      </c>
      <c r="B2" s="71"/>
      <c r="C2" s="71"/>
      <c r="D2" s="71"/>
      <c r="E2" s="71"/>
    </row>
    <row r="3" spans="1:5">
      <c r="A3" s="72" t="s">
        <v>60</v>
      </c>
      <c r="B3" s="72"/>
      <c r="C3" s="72"/>
      <c r="D3" s="72"/>
      <c r="E3" s="72"/>
    </row>
    <row r="4" spans="1:5" s="1" customFormat="1" ht="15.6" customHeight="1">
      <c r="A4" s="21" t="s">
        <v>13</v>
      </c>
      <c r="B4" s="4"/>
      <c r="C4" s="4"/>
      <c r="D4" s="77" t="s">
        <v>61</v>
      </c>
      <c r="E4" s="77"/>
    </row>
    <row r="5" spans="1:5">
      <c r="A5" s="38"/>
      <c r="B5" s="4"/>
      <c r="C5" s="4"/>
      <c r="D5" s="4"/>
      <c r="E5" s="4"/>
    </row>
    <row r="6" spans="1:5">
      <c r="A6" s="73" t="s">
        <v>0</v>
      </c>
      <c r="B6" s="73"/>
      <c r="C6" s="73"/>
      <c r="D6" s="73"/>
      <c r="E6" s="73"/>
    </row>
    <row r="7" spans="1:5">
      <c r="A7" s="74" t="s">
        <v>25</v>
      </c>
      <c r="B7" s="74"/>
      <c r="C7" s="74"/>
      <c r="D7" s="74"/>
      <c r="E7" s="74"/>
    </row>
    <row r="8" spans="1:5">
      <c r="A8" s="67" t="s">
        <v>1</v>
      </c>
      <c r="B8" s="67"/>
      <c r="C8" s="67"/>
      <c r="D8" s="67"/>
      <c r="E8" s="67"/>
    </row>
    <row r="9" spans="1:5">
      <c r="A9" s="73" t="s">
        <v>31</v>
      </c>
      <c r="B9" s="73"/>
      <c r="C9" s="73"/>
      <c r="D9" s="73"/>
      <c r="E9" s="73"/>
    </row>
    <row r="10" spans="1:5" ht="27.75" customHeight="1">
      <c r="A10" s="75" t="s">
        <v>14</v>
      </c>
      <c r="B10" s="76"/>
      <c r="C10" s="76"/>
      <c r="D10" s="76"/>
      <c r="E10" s="76"/>
    </row>
    <row r="11" spans="1:5" ht="29.25" customHeight="1">
      <c r="A11" s="73" t="s">
        <v>26</v>
      </c>
      <c r="B11" s="73"/>
      <c r="C11" s="73"/>
      <c r="D11" s="73"/>
      <c r="E11" s="73"/>
    </row>
    <row r="12" spans="1:5">
      <c r="A12" s="67" t="s">
        <v>15</v>
      </c>
      <c r="B12" s="68"/>
      <c r="C12" s="68"/>
      <c r="D12" s="68"/>
      <c r="E12" s="68"/>
    </row>
    <row r="13" spans="1:5">
      <c r="A13" s="73" t="s">
        <v>23</v>
      </c>
      <c r="B13" s="73"/>
      <c r="C13" s="73"/>
      <c r="D13" s="73"/>
      <c r="E13" s="73"/>
    </row>
    <row r="14" spans="1:5">
      <c r="A14" s="67" t="s">
        <v>2</v>
      </c>
      <c r="B14" s="68"/>
      <c r="C14" s="68"/>
      <c r="D14" s="68"/>
      <c r="E14" s="68"/>
    </row>
    <row r="15" spans="1:5">
      <c r="A15" s="73" t="s">
        <v>22</v>
      </c>
      <c r="B15" s="73"/>
      <c r="C15" s="73"/>
      <c r="D15" s="73"/>
      <c r="E15" s="73"/>
    </row>
    <row r="16" spans="1:5">
      <c r="A16" s="67" t="s">
        <v>16</v>
      </c>
      <c r="B16" s="68"/>
      <c r="C16" s="68"/>
      <c r="D16" s="68"/>
      <c r="E16" s="68"/>
    </row>
    <row r="17" spans="1:8" ht="27.75" customHeight="1">
      <c r="A17" s="73" t="s">
        <v>17</v>
      </c>
      <c r="B17" s="73"/>
      <c r="C17" s="73"/>
      <c r="D17" s="73"/>
      <c r="E17" s="73"/>
    </row>
    <row r="18" spans="1:8" ht="58.15" customHeight="1">
      <c r="A18" s="73" t="s">
        <v>27</v>
      </c>
      <c r="B18" s="73"/>
      <c r="C18" s="73"/>
      <c r="D18" s="73"/>
      <c r="E18" s="73"/>
    </row>
    <row r="19" spans="1:8" ht="32.25" customHeight="1">
      <c r="A19" s="79" t="s">
        <v>28</v>
      </c>
      <c r="B19" s="79"/>
      <c r="C19" s="79"/>
      <c r="D19" s="79"/>
      <c r="E19" s="79"/>
    </row>
    <row r="20" spans="1:8">
      <c r="A20" s="79"/>
      <c r="B20" s="79"/>
      <c r="C20" s="79"/>
      <c r="D20" s="79"/>
      <c r="E20" s="79"/>
      <c r="F20" s="2">
        <v>495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>
      <c r="A22" s="22" t="s">
        <v>45</v>
      </c>
      <c r="B22" s="8" t="s">
        <v>43</v>
      </c>
      <c r="C22" s="3" t="s">
        <v>4</v>
      </c>
      <c r="D22" s="3">
        <v>5.59</v>
      </c>
      <c r="E22" s="7">
        <f>F20*G20*D22</f>
        <v>8301.15</v>
      </c>
    </row>
    <row r="23" spans="1:8">
      <c r="A23" s="18" t="s">
        <v>44</v>
      </c>
      <c r="B23" s="8" t="s">
        <v>24</v>
      </c>
      <c r="C23" s="3" t="s">
        <v>4</v>
      </c>
      <c r="D23" s="3">
        <v>3.9</v>
      </c>
      <c r="E23" s="7">
        <f>D23*F20*3</f>
        <v>5791.5</v>
      </c>
    </row>
    <row r="24" spans="1:8">
      <c r="A24" s="23" t="s">
        <v>29</v>
      </c>
      <c r="B24" s="8" t="s">
        <v>62</v>
      </c>
      <c r="C24" s="24" t="s">
        <v>33</v>
      </c>
      <c r="D24" s="24"/>
      <c r="E24" s="25">
        <v>202.09</v>
      </c>
    </row>
    <row r="25" spans="1:8">
      <c r="A25" s="40"/>
      <c r="B25" s="8"/>
      <c r="C25" s="24"/>
      <c r="D25" s="3"/>
      <c r="E25" s="7"/>
    </row>
    <row r="26" spans="1:8" s="13" customFormat="1" ht="14.25">
      <c r="A26" s="9" t="s">
        <v>38</v>
      </c>
      <c r="B26" s="10"/>
      <c r="C26" s="11"/>
      <c r="D26" s="11"/>
      <c r="E26" s="12">
        <f>SUM(E22:E25)</f>
        <v>14294.74</v>
      </c>
    </row>
    <row r="27" spans="1:8" ht="42.75" customHeight="1">
      <c r="A27" s="80" t="s">
        <v>63</v>
      </c>
      <c r="B27" s="80"/>
      <c r="C27" s="80"/>
      <c r="D27" s="80"/>
      <c r="E27" s="80"/>
    </row>
    <row r="28" spans="1:8" ht="30" customHeight="1">
      <c r="A28" s="73" t="s">
        <v>21</v>
      </c>
      <c r="B28" s="73"/>
      <c r="C28" s="73"/>
      <c r="D28" s="73"/>
      <c r="E28" s="73"/>
    </row>
    <row r="29" spans="1:8">
      <c r="A29" s="73" t="s">
        <v>20</v>
      </c>
      <c r="B29" s="73"/>
      <c r="C29" s="73"/>
      <c r="D29" s="73"/>
      <c r="E29" s="73"/>
      <c r="H29" s="14"/>
    </row>
    <row r="30" spans="1:8" ht="31.5" customHeight="1">
      <c r="A30" s="73" t="s">
        <v>34</v>
      </c>
      <c r="B30" s="73"/>
      <c r="C30" s="73"/>
      <c r="D30" s="73"/>
      <c r="E30" s="73"/>
    </row>
    <row r="31" spans="1:8">
      <c r="A31" s="73" t="s">
        <v>18</v>
      </c>
      <c r="B31" s="73"/>
      <c r="C31" s="73"/>
      <c r="D31" s="73"/>
      <c r="E31" s="73"/>
    </row>
    <row r="32" spans="1:8">
      <c r="A32" s="36"/>
      <c r="B32" s="36"/>
      <c r="C32" s="36"/>
      <c r="D32" s="36"/>
      <c r="E32" s="36"/>
    </row>
    <row r="33" spans="1:5">
      <c r="A33" s="36"/>
      <c r="B33" s="36"/>
      <c r="C33" s="36"/>
      <c r="D33" s="36"/>
      <c r="E33" s="36"/>
    </row>
    <row r="34" spans="1:5">
      <c r="A34" s="78" t="s">
        <v>5</v>
      </c>
      <c r="B34" s="78"/>
      <c r="C34" s="78"/>
      <c r="D34" s="78"/>
      <c r="E34" s="78"/>
    </row>
    <row r="35" spans="1:5">
      <c r="A35" s="73" t="s">
        <v>18</v>
      </c>
      <c r="B35" s="73"/>
      <c r="C35" s="73"/>
      <c r="D35" s="73"/>
      <c r="E35" s="73"/>
    </row>
    <row r="36" spans="1:5" ht="15" customHeight="1">
      <c r="A36" s="81" t="s">
        <v>30</v>
      </c>
      <c r="B36" s="81"/>
      <c r="C36" s="81"/>
      <c r="D36" s="81"/>
      <c r="E36" s="5"/>
    </row>
    <row r="37" spans="1:5" ht="11.25" customHeight="1">
      <c r="B37" s="82" t="s">
        <v>19</v>
      </c>
      <c r="C37" s="82"/>
      <c r="D37" s="82"/>
      <c r="E37" s="6" t="s">
        <v>6</v>
      </c>
    </row>
    <row r="38" spans="1:5">
      <c r="A38" s="37"/>
      <c r="B38" s="37"/>
      <c r="C38" s="37"/>
      <c r="D38" s="37"/>
      <c r="E38" s="37"/>
    </row>
    <row r="39" spans="1:5">
      <c r="A39" s="83" t="s">
        <v>32</v>
      </c>
      <c r="B39" s="83"/>
      <c r="C39" s="83"/>
      <c r="D39" s="83"/>
      <c r="E39" s="5"/>
    </row>
    <row r="40" spans="1:5">
      <c r="B40" s="82" t="s">
        <v>19</v>
      </c>
      <c r="C40" s="82"/>
      <c r="D40" s="82"/>
      <c r="E40" s="6" t="s">
        <v>6</v>
      </c>
    </row>
    <row r="41" spans="1:5">
      <c r="A41" s="2" t="s">
        <v>37</v>
      </c>
    </row>
    <row r="42" spans="1:5">
      <c r="A42" s="13" t="s">
        <v>35</v>
      </c>
    </row>
    <row r="43" spans="1:5">
      <c r="A43" s="2" t="s">
        <v>42</v>
      </c>
      <c r="B43" s="15">
        <f>'2кв'!B47</f>
        <v>87024.029999999984</v>
      </c>
    </row>
    <row r="44" spans="1:5">
      <c r="A44" s="19" t="s">
        <v>48</v>
      </c>
      <c r="B44" s="16"/>
    </row>
    <row r="45" spans="1:5">
      <c r="A45" s="2" t="s">
        <v>39</v>
      </c>
      <c r="B45" s="16">
        <v>22870.799999999999</v>
      </c>
    </row>
    <row r="46" spans="1:5" ht="30">
      <c r="A46" s="39" t="s">
        <v>40</v>
      </c>
      <c r="B46" s="16">
        <f>E26</f>
        <v>14294.74</v>
      </c>
    </row>
    <row r="47" spans="1:5">
      <c r="A47" s="17" t="s">
        <v>41</v>
      </c>
      <c r="B47" s="20">
        <f>B43+B45-B46</f>
        <v>95600.089999999982</v>
      </c>
    </row>
  </sheetData>
  <mergeCells count="30">
    <mergeCell ref="B40:D40"/>
    <mergeCell ref="A20:E20"/>
    <mergeCell ref="A27:E27"/>
    <mergeCell ref="A28:E28"/>
    <mergeCell ref="A29:E29"/>
    <mergeCell ref="A30:E30"/>
    <mergeCell ref="A31:E31"/>
    <mergeCell ref="A34:E34"/>
    <mergeCell ref="A35:E35"/>
    <mergeCell ref="A36:D36"/>
    <mergeCell ref="B37:D37"/>
    <mergeCell ref="A39:D39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view="pageBreakPreview" topLeftCell="A34" zoomScaleSheetLayoutView="100" workbookViewId="0">
      <selection activeCell="B45" sqref="B45"/>
    </sheetView>
  </sheetViews>
  <sheetFormatPr defaultColWidth="9.140625" defaultRowHeight="15"/>
  <cols>
    <col min="1" max="1" width="36.7109375" style="2" customWidth="1"/>
    <col min="2" max="2" width="18.85546875" style="2" customWidth="1"/>
    <col min="3" max="3" width="13" style="2" customWidth="1"/>
    <col min="4" max="4" width="13.7109375" style="2" customWidth="1"/>
    <col min="5" max="5" width="14.140625" style="2" customWidth="1"/>
    <col min="6" max="7" width="9.140625" style="2"/>
    <col min="8" max="8" width="13" style="2" customWidth="1"/>
    <col min="9" max="16384" width="9.140625" style="2"/>
  </cols>
  <sheetData>
    <row r="1" spans="1:5" ht="15.75">
      <c r="A1" s="69" t="s">
        <v>11</v>
      </c>
      <c r="B1" s="69"/>
      <c r="C1" s="69"/>
      <c r="D1" s="69"/>
      <c r="E1" s="69"/>
    </row>
    <row r="2" spans="1:5" ht="30.75" customHeight="1">
      <c r="A2" s="70" t="s">
        <v>12</v>
      </c>
      <c r="B2" s="71"/>
      <c r="C2" s="71"/>
      <c r="D2" s="71"/>
      <c r="E2" s="71"/>
    </row>
    <row r="3" spans="1:5">
      <c r="A3" s="72" t="s">
        <v>64</v>
      </c>
      <c r="B3" s="72"/>
      <c r="C3" s="72"/>
      <c r="D3" s="72"/>
      <c r="E3" s="72"/>
    </row>
    <row r="4" spans="1:5" s="1" customFormat="1" ht="15.6" customHeight="1">
      <c r="A4" s="21" t="s">
        <v>13</v>
      </c>
      <c r="B4" s="4"/>
      <c r="C4" s="4"/>
      <c r="D4" s="77" t="s">
        <v>65</v>
      </c>
      <c r="E4" s="77"/>
    </row>
    <row r="5" spans="1:5">
      <c r="A5" s="42"/>
      <c r="B5" s="4"/>
      <c r="C5" s="4"/>
      <c r="D5" s="4"/>
      <c r="E5" s="4"/>
    </row>
    <row r="6" spans="1:5">
      <c r="A6" s="73" t="s">
        <v>0</v>
      </c>
      <c r="B6" s="73"/>
      <c r="C6" s="73"/>
      <c r="D6" s="73"/>
      <c r="E6" s="73"/>
    </row>
    <row r="7" spans="1:5">
      <c r="A7" s="74" t="s">
        <v>25</v>
      </c>
      <c r="B7" s="74"/>
      <c r="C7" s="74"/>
      <c r="D7" s="74"/>
      <c r="E7" s="74"/>
    </row>
    <row r="8" spans="1:5">
      <c r="A8" s="67" t="s">
        <v>1</v>
      </c>
      <c r="B8" s="67"/>
      <c r="C8" s="67"/>
      <c r="D8" s="67"/>
      <c r="E8" s="67"/>
    </row>
    <row r="9" spans="1:5">
      <c r="A9" s="73" t="s">
        <v>31</v>
      </c>
      <c r="B9" s="73"/>
      <c r="C9" s="73"/>
      <c r="D9" s="73"/>
      <c r="E9" s="73"/>
    </row>
    <row r="10" spans="1:5" ht="27.75" customHeight="1">
      <c r="A10" s="75" t="s">
        <v>14</v>
      </c>
      <c r="B10" s="76"/>
      <c r="C10" s="76"/>
      <c r="D10" s="76"/>
      <c r="E10" s="76"/>
    </row>
    <row r="11" spans="1:5" ht="29.25" customHeight="1">
      <c r="A11" s="73" t="s">
        <v>26</v>
      </c>
      <c r="B11" s="73"/>
      <c r="C11" s="73"/>
      <c r="D11" s="73"/>
      <c r="E11" s="73"/>
    </row>
    <row r="12" spans="1:5">
      <c r="A12" s="67" t="s">
        <v>15</v>
      </c>
      <c r="B12" s="68"/>
      <c r="C12" s="68"/>
      <c r="D12" s="68"/>
      <c r="E12" s="68"/>
    </row>
    <row r="13" spans="1:5">
      <c r="A13" s="73" t="s">
        <v>23</v>
      </c>
      <c r="B13" s="73"/>
      <c r="C13" s="73"/>
      <c r="D13" s="73"/>
      <c r="E13" s="73"/>
    </row>
    <row r="14" spans="1:5">
      <c r="A14" s="67" t="s">
        <v>2</v>
      </c>
      <c r="B14" s="68"/>
      <c r="C14" s="68"/>
      <c r="D14" s="68"/>
      <c r="E14" s="68"/>
    </row>
    <row r="15" spans="1:5">
      <c r="A15" s="73" t="s">
        <v>22</v>
      </c>
      <c r="B15" s="73"/>
      <c r="C15" s="73"/>
      <c r="D15" s="73"/>
      <c r="E15" s="73"/>
    </row>
    <row r="16" spans="1:5">
      <c r="A16" s="67" t="s">
        <v>16</v>
      </c>
      <c r="B16" s="68"/>
      <c r="C16" s="68"/>
      <c r="D16" s="68"/>
      <c r="E16" s="68"/>
    </row>
    <row r="17" spans="1:8" ht="27.75" customHeight="1">
      <c r="A17" s="73" t="s">
        <v>17</v>
      </c>
      <c r="B17" s="73"/>
      <c r="C17" s="73"/>
      <c r="D17" s="73"/>
      <c r="E17" s="73"/>
    </row>
    <row r="18" spans="1:8" ht="58.15" customHeight="1">
      <c r="A18" s="73" t="s">
        <v>27</v>
      </c>
      <c r="B18" s="73"/>
      <c r="C18" s="73"/>
      <c r="D18" s="73"/>
      <c r="E18" s="73"/>
    </row>
    <row r="19" spans="1:8" ht="32.25" customHeight="1">
      <c r="A19" s="79" t="s">
        <v>28</v>
      </c>
      <c r="B19" s="79"/>
      <c r="C19" s="79"/>
      <c r="D19" s="79"/>
      <c r="E19" s="79"/>
    </row>
    <row r="20" spans="1:8">
      <c r="A20" s="79"/>
      <c r="B20" s="79"/>
      <c r="C20" s="79"/>
      <c r="D20" s="79"/>
      <c r="E20" s="79"/>
      <c r="F20" s="2">
        <v>495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>
      <c r="A22" s="22" t="s">
        <v>45</v>
      </c>
      <c r="B22" s="8" t="s">
        <v>43</v>
      </c>
      <c r="C22" s="3" t="s">
        <v>4</v>
      </c>
      <c r="D22" s="3">
        <v>5.59</v>
      </c>
      <c r="E22" s="7">
        <f>F20*G20*D22</f>
        <v>8301.15</v>
      </c>
    </row>
    <row r="23" spans="1:8">
      <c r="A23" s="18" t="s">
        <v>44</v>
      </c>
      <c r="B23" s="8" t="s">
        <v>24</v>
      </c>
      <c r="C23" s="3" t="s">
        <v>4</v>
      </c>
      <c r="D23" s="3">
        <v>3.9</v>
      </c>
      <c r="E23" s="7">
        <f>D23*F20*3</f>
        <v>5791.5</v>
      </c>
    </row>
    <row r="24" spans="1:8">
      <c r="A24" s="23" t="s">
        <v>29</v>
      </c>
      <c r="B24" s="8" t="s">
        <v>66</v>
      </c>
      <c r="C24" s="24" t="s">
        <v>33</v>
      </c>
      <c r="D24" s="24"/>
      <c r="E24" s="25">
        <f>1902.27</f>
        <v>1902.27</v>
      </c>
    </row>
    <row r="25" spans="1:8" s="13" customFormat="1" ht="14.25">
      <c r="A25" s="9" t="s">
        <v>38</v>
      </c>
      <c r="B25" s="10"/>
      <c r="C25" s="11"/>
      <c r="D25" s="11"/>
      <c r="E25" s="12">
        <f>SUM(E22:E24)</f>
        <v>15994.92</v>
      </c>
    </row>
    <row r="26" spans="1:8" ht="42.75" customHeight="1">
      <c r="A26" s="80" t="s">
        <v>89</v>
      </c>
      <c r="B26" s="80"/>
      <c r="C26" s="80"/>
      <c r="D26" s="80"/>
      <c r="E26" s="80"/>
    </row>
    <row r="27" spans="1:8" ht="30" customHeight="1">
      <c r="A27" s="73" t="s">
        <v>21</v>
      </c>
      <c r="B27" s="73"/>
      <c r="C27" s="73"/>
      <c r="D27" s="73"/>
      <c r="E27" s="73"/>
    </row>
    <row r="28" spans="1:8">
      <c r="A28" s="73" t="s">
        <v>20</v>
      </c>
      <c r="B28" s="73"/>
      <c r="C28" s="73"/>
      <c r="D28" s="73"/>
      <c r="E28" s="73"/>
      <c r="H28" s="14"/>
    </row>
    <row r="29" spans="1:8" ht="31.5" customHeight="1">
      <c r="A29" s="73" t="s">
        <v>34</v>
      </c>
      <c r="B29" s="73"/>
      <c r="C29" s="73"/>
      <c r="D29" s="73"/>
      <c r="E29" s="73"/>
    </row>
    <row r="30" spans="1:8">
      <c r="A30" s="73" t="s">
        <v>18</v>
      </c>
      <c r="B30" s="73"/>
      <c r="C30" s="73"/>
      <c r="D30" s="73"/>
      <c r="E30" s="73"/>
    </row>
    <row r="31" spans="1:8">
      <c r="A31" s="43"/>
      <c r="B31" s="43"/>
      <c r="C31" s="43"/>
      <c r="D31" s="43"/>
      <c r="E31" s="43"/>
    </row>
    <row r="32" spans="1:8">
      <c r="A32" s="43"/>
      <c r="B32" s="43"/>
      <c r="C32" s="43"/>
      <c r="D32" s="43"/>
      <c r="E32" s="43"/>
    </row>
    <row r="33" spans="1:5">
      <c r="A33" s="78" t="s">
        <v>5</v>
      </c>
      <c r="B33" s="78"/>
      <c r="C33" s="78"/>
      <c r="D33" s="78"/>
      <c r="E33" s="78"/>
    </row>
    <row r="34" spans="1:5">
      <c r="A34" s="73" t="s">
        <v>18</v>
      </c>
      <c r="B34" s="73"/>
      <c r="C34" s="73"/>
      <c r="D34" s="73"/>
      <c r="E34" s="73"/>
    </row>
    <row r="35" spans="1:5" ht="15" customHeight="1">
      <c r="A35" s="81" t="s">
        <v>30</v>
      </c>
      <c r="B35" s="81"/>
      <c r="C35" s="81"/>
      <c r="D35" s="81"/>
      <c r="E35" s="5"/>
    </row>
    <row r="36" spans="1:5" ht="11.25" customHeight="1">
      <c r="B36" s="82" t="s">
        <v>19</v>
      </c>
      <c r="C36" s="82"/>
      <c r="D36" s="82"/>
      <c r="E36" s="6" t="s">
        <v>6</v>
      </c>
    </row>
    <row r="37" spans="1:5">
      <c r="A37" s="41"/>
      <c r="B37" s="41"/>
      <c r="C37" s="41"/>
      <c r="D37" s="41"/>
      <c r="E37" s="41"/>
    </row>
    <row r="38" spans="1:5">
      <c r="A38" s="83" t="s">
        <v>32</v>
      </c>
      <c r="B38" s="83"/>
      <c r="C38" s="83"/>
      <c r="D38" s="83"/>
      <c r="E38" s="5"/>
    </row>
    <row r="39" spans="1:5">
      <c r="B39" s="82" t="s">
        <v>19</v>
      </c>
      <c r="C39" s="82"/>
      <c r="D39" s="82"/>
      <c r="E39" s="6" t="s">
        <v>6</v>
      </c>
    </row>
    <row r="40" spans="1:5">
      <c r="A40" s="2" t="s">
        <v>37</v>
      </c>
    </row>
    <row r="41" spans="1:5">
      <c r="A41" s="13" t="s">
        <v>35</v>
      </c>
    </row>
    <row r="42" spans="1:5">
      <c r="A42" s="2" t="s">
        <v>42</v>
      </c>
      <c r="B42" s="15">
        <f>'3кв'!B47</f>
        <v>95600.089999999982</v>
      </c>
    </row>
    <row r="43" spans="1:5">
      <c r="A43" s="19" t="s">
        <v>48</v>
      </c>
      <c r="B43" s="16"/>
    </row>
    <row r="44" spans="1:5">
      <c r="A44" s="2" t="s">
        <v>39</v>
      </c>
      <c r="B44" s="16">
        <v>23002.89</v>
      </c>
    </row>
    <row r="45" spans="1:5" ht="30">
      <c r="A45" s="44" t="s">
        <v>40</v>
      </c>
      <c r="B45" s="16">
        <f>E25</f>
        <v>15994.92</v>
      </c>
    </row>
    <row r="46" spans="1:5">
      <c r="A46" s="17" t="s">
        <v>41</v>
      </c>
      <c r="B46" s="20">
        <f>B42+B44-B45</f>
        <v>102608.05999999998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39:D39"/>
    <mergeCell ref="A20:E20"/>
    <mergeCell ref="A26:E26"/>
    <mergeCell ref="A27:E27"/>
    <mergeCell ref="A28:E28"/>
    <mergeCell ref="A29:E29"/>
    <mergeCell ref="A30:E30"/>
    <mergeCell ref="A33:E33"/>
    <mergeCell ref="A34:E34"/>
    <mergeCell ref="A35:D35"/>
    <mergeCell ref="B36:D36"/>
    <mergeCell ref="A38:D3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topLeftCell="A16" zoomScaleSheetLayoutView="100" workbookViewId="0">
      <selection activeCell="A26" sqref="A26:XFD26"/>
    </sheetView>
  </sheetViews>
  <sheetFormatPr defaultRowHeight="1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>
      <c r="A1" s="85" t="s">
        <v>67</v>
      </c>
      <c r="B1" s="85"/>
      <c r="C1" s="85"/>
      <c r="D1" s="45"/>
    </row>
    <row r="2" spans="1:5" ht="15.75">
      <c r="A2" s="86" t="s">
        <v>68</v>
      </c>
      <c r="B2" s="86"/>
      <c r="C2" s="86"/>
      <c r="D2" s="46"/>
    </row>
    <row r="3" spans="1:5" ht="15.75">
      <c r="A3" s="86" t="s">
        <v>69</v>
      </c>
      <c r="B3" s="86"/>
      <c r="C3" s="86"/>
      <c r="D3" s="46"/>
    </row>
    <row r="4" spans="1:5" ht="15.75">
      <c r="A4" s="85" t="s">
        <v>87</v>
      </c>
      <c r="B4" s="85"/>
      <c r="C4" s="85"/>
      <c r="D4" s="45"/>
    </row>
    <row r="5" spans="1:5" ht="15.75">
      <c r="A5" s="87"/>
      <c r="B5" s="87"/>
      <c r="C5" s="87"/>
      <c r="D5" s="1"/>
    </row>
    <row r="6" spans="1:5" ht="15.75">
      <c r="A6" s="46"/>
      <c r="B6" s="47" t="s">
        <v>70</v>
      </c>
      <c r="C6" s="48">
        <f>'1кв'!B42</f>
        <v>76096.259999999995</v>
      </c>
      <c r="D6" s="49"/>
    </row>
    <row r="7" spans="1:5" ht="15.75">
      <c r="A7" s="50" t="s">
        <v>71</v>
      </c>
      <c r="B7" s="47" t="s">
        <v>90</v>
      </c>
      <c r="C7" s="48"/>
      <c r="D7" s="49"/>
    </row>
    <row r="8" spans="1:5" ht="15.75">
      <c r="B8" s="51" t="s">
        <v>72</v>
      </c>
      <c r="C8" s="52">
        <f>'1кв'!B44+'2кв'!B45+'3кв'!B45+'4кв'!B44</f>
        <v>92775.37</v>
      </c>
      <c r="D8" s="53"/>
    </row>
    <row r="9" spans="1:5" ht="15.75">
      <c r="A9" s="54"/>
      <c r="B9" s="51" t="s">
        <v>73</v>
      </c>
      <c r="C9" s="55">
        <f>SUM(C8:C8)</f>
        <v>92775.37</v>
      </c>
      <c r="D9" s="49"/>
    </row>
    <row r="10" spans="1:5" ht="15.75">
      <c r="A10" s="1"/>
      <c r="B10" s="84"/>
      <c r="C10" s="84"/>
      <c r="D10" s="56"/>
    </row>
    <row r="11" spans="1:5" ht="15.75">
      <c r="A11" s="57" t="s">
        <v>74</v>
      </c>
      <c r="B11" s="22" t="s">
        <v>75</v>
      </c>
      <c r="C11" s="58">
        <f>'1кв'!E22+'2кв'!E22+'3кв'!E22+'4кв'!E22</f>
        <v>31986.9</v>
      </c>
      <c r="D11" s="56"/>
    </row>
    <row r="12" spans="1:5" ht="15.75">
      <c r="A12" s="57"/>
      <c r="B12" s="18" t="s">
        <v>44</v>
      </c>
      <c r="C12" s="58">
        <f>'1кв'!E23+'2кв'!E23+'3кв'!E23+'4кв'!E23</f>
        <v>22275</v>
      </c>
      <c r="D12" s="56"/>
    </row>
    <row r="13" spans="1:5" ht="30">
      <c r="A13" s="57"/>
      <c r="B13" s="18" t="s">
        <v>47</v>
      </c>
      <c r="C13" s="58">
        <f>'1кв'!E24</f>
        <v>2332.3200000000002</v>
      </c>
      <c r="D13" s="56"/>
    </row>
    <row r="14" spans="1:5" ht="15.75">
      <c r="A14" s="1"/>
      <c r="B14" s="18" t="s">
        <v>29</v>
      </c>
      <c r="C14" s="58">
        <f>'1кв'!E25+'2кв'!E24+'3кв'!E24+'4кв'!E24</f>
        <v>2607.34</v>
      </c>
      <c r="D14" s="56"/>
      <c r="E14" s="59"/>
    </row>
    <row r="15" spans="1:5" ht="15.75">
      <c r="A15" s="57"/>
      <c r="B15" s="60" t="s">
        <v>88</v>
      </c>
      <c r="C15" s="61">
        <f>218.47*5</f>
        <v>1092.3499999999999</v>
      </c>
      <c r="D15" s="56"/>
    </row>
    <row r="16" spans="1:5" ht="15.75">
      <c r="A16" s="57"/>
      <c r="B16" s="40" t="s">
        <v>91</v>
      </c>
      <c r="C16" s="25">
        <f>'2кв'!E25</f>
        <v>5969.66</v>
      </c>
      <c r="D16" s="56"/>
    </row>
    <row r="17" spans="1:5" ht="15.75">
      <c r="A17" s="1"/>
      <c r="B17" s="62" t="s">
        <v>76</v>
      </c>
      <c r="C17" s="63">
        <f>SUM(C11:C16)</f>
        <v>66263.569999999992</v>
      </c>
      <c r="D17" s="56"/>
      <c r="E17" s="59"/>
    </row>
    <row r="18" spans="1:5" ht="15.75">
      <c r="A18" s="1"/>
      <c r="B18" s="64" t="s">
        <v>77</v>
      </c>
      <c r="C18" s="63">
        <f>C6+C9-C17</f>
        <v>102608.06000000001</v>
      </c>
      <c r="D18" s="56"/>
    </row>
    <row r="19" spans="1:5" ht="15.75">
      <c r="A19" s="1"/>
      <c r="B19" s="50"/>
      <c r="C19" s="50"/>
      <c r="D19" s="56"/>
    </row>
    <row r="20" spans="1:5" ht="15.75">
      <c r="A20" s="1"/>
      <c r="B20" s="65" t="s">
        <v>78</v>
      </c>
      <c r="C20" s="65"/>
      <c r="D20" s="56"/>
    </row>
    <row r="21" spans="1:5" ht="15.75">
      <c r="A21" s="1"/>
      <c r="B21" s="65" t="s">
        <v>79</v>
      </c>
      <c r="C21" s="65">
        <v>3585.63</v>
      </c>
      <c r="D21" s="56"/>
    </row>
    <row r="22" spans="1:5" ht="15.75">
      <c r="A22" s="1"/>
      <c r="B22" s="66" t="s">
        <v>80</v>
      </c>
      <c r="C22" s="66">
        <v>9373.58</v>
      </c>
      <c r="D22" s="56"/>
    </row>
    <row r="23" spans="1:5" ht="15.75">
      <c r="A23" s="1"/>
      <c r="B23" s="65" t="s">
        <v>81</v>
      </c>
      <c r="C23" s="65">
        <f>C22-C21</f>
        <v>5787.95</v>
      </c>
      <c r="D23" s="56"/>
    </row>
    <row r="24" spans="1:5" ht="15.75">
      <c r="A24" s="1"/>
      <c r="B24" s="50"/>
      <c r="C24" s="50"/>
      <c r="D24" s="56"/>
    </row>
    <row r="25" spans="1:5" ht="15.75">
      <c r="A25" s="1"/>
      <c r="B25" s="50"/>
      <c r="C25" s="50"/>
      <c r="D25" s="56"/>
    </row>
    <row r="26" spans="1:5" ht="15.75">
      <c r="A26" s="1"/>
      <c r="B26" s="50"/>
      <c r="C26" s="50"/>
      <c r="D26" s="56"/>
    </row>
    <row r="27" spans="1:5" ht="15.75">
      <c r="A27" s="1"/>
      <c r="B27" s="50"/>
      <c r="C27" s="50"/>
      <c r="D27" s="56"/>
    </row>
    <row r="28" spans="1:5" ht="15.75">
      <c r="A28" s="1" t="s">
        <v>82</v>
      </c>
      <c r="B28" s="50" t="s">
        <v>83</v>
      </c>
      <c r="C28" s="50"/>
      <c r="D28" s="56"/>
    </row>
    <row r="29" spans="1:5" ht="15.75">
      <c r="A29" s="1"/>
      <c r="B29" s="50" t="s">
        <v>84</v>
      </c>
      <c r="C29" s="50"/>
      <c r="D29" s="56"/>
    </row>
    <row r="30" spans="1:5" ht="15.75">
      <c r="A30" s="1"/>
      <c r="B30" s="50" t="s">
        <v>85</v>
      </c>
      <c r="C30" s="50"/>
      <c r="D30" s="56"/>
    </row>
    <row r="31" spans="1:5" ht="15.75">
      <c r="A31" s="1"/>
      <c r="B31" s="50"/>
      <c r="C31" s="50"/>
      <c r="D31" s="56"/>
    </row>
    <row r="32" spans="1:5" ht="15.75">
      <c r="A32" s="1"/>
      <c r="B32" s="50"/>
      <c r="C32" s="50"/>
      <c r="D32" s="56"/>
    </row>
    <row r="33" spans="1:4" ht="15.75">
      <c r="A33" s="1"/>
      <c r="B33" s="50" t="s">
        <v>86</v>
      </c>
      <c r="C33" s="50"/>
      <c r="D33" s="56"/>
    </row>
    <row r="34" spans="1:4" ht="15.75">
      <c r="A34" s="1"/>
      <c r="B34" s="50"/>
      <c r="C34" s="50"/>
      <c r="D34" s="56"/>
    </row>
    <row r="35" spans="1:4" ht="15.75">
      <c r="A35" s="1"/>
      <c r="B35" s="50"/>
      <c r="C35" s="50"/>
      <c r="D35" s="56"/>
    </row>
    <row r="36" spans="1:4" ht="15.75">
      <c r="A36" s="1"/>
      <c r="B36" s="50"/>
      <c r="C36" s="50"/>
      <c r="D36" s="56"/>
    </row>
    <row r="37" spans="1:4" ht="15.75">
      <c r="A37" s="1"/>
      <c r="B37" s="50"/>
      <c r="C37" s="50"/>
      <c r="D37" s="56"/>
    </row>
  </sheetData>
  <mergeCells count="6">
    <mergeCell ref="B10:C10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2023-03-02T10:39:13Z</dcterms:modified>
</cp:coreProperties>
</file>