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1кв" sheetId="16" r:id="rId1"/>
    <sheet name="2кв" sheetId="17" r:id="rId2"/>
    <sheet name="3кв" sheetId="18" r:id="rId3"/>
    <sheet name="4кв" sheetId="20" r:id="rId4"/>
    <sheet name="отчет" sheetId="21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'4кв'!$A$1:$E$47</definedName>
    <definedName name="_xlnm.Print_Area" localSheetId="4">отчет!$A$1:$C$36</definedName>
  </definedNames>
  <calcPr calcId="145621"/>
</workbook>
</file>

<file path=xl/calcChain.xml><?xml version="1.0" encoding="utf-8"?>
<calcChain xmlns="http://schemas.openxmlformats.org/spreadsheetml/2006/main">
  <c r="C23" i="21" l="1"/>
  <c r="B43" i="20" l="1"/>
  <c r="E26" i="20"/>
  <c r="E27" i="18"/>
  <c r="E27" i="17"/>
  <c r="C15" i="21"/>
  <c r="C12" i="21"/>
  <c r="C13" i="21"/>
  <c r="C14" i="21"/>
  <c r="C11" i="21"/>
  <c r="C8" i="21"/>
  <c r="C6" i="21"/>
  <c r="C9" i="21"/>
  <c r="E24" i="20"/>
  <c r="E23" i="20"/>
  <c r="E22" i="20"/>
  <c r="B46" i="20" s="1"/>
  <c r="C17" i="21" l="1"/>
  <c r="C18" i="21"/>
  <c r="B47" i="18"/>
  <c r="E26" i="18" l="1"/>
  <c r="E24" i="18"/>
  <c r="E23" i="18"/>
  <c r="E22" i="18"/>
  <c r="B44" i="17" l="1"/>
  <c r="E26" i="17"/>
  <c r="E24" i="17"/>
  <c r="E23" i="17"/>
  <c r="E22" i="17"/>
  <c r="B47" i="17" s="1"/>
  <c r="B48" i="17" l="1"/>
  <c r="E27" i="16"/>
  <c r="B47" i="20" l="1"/>
  <c r="B44" i="18"/>
  <c r="B48" i="18" s="1"/>
  <c r="E24" i="16"/>
  <c r="E23" i="16"/>
  <c r="E22" i="16"/>
  <c r="B47" i="16" s="1"/>
  <c r="B48" i="16" l="1"/>
</calcChain>
</file>

<file path=xl/sharedStrings.xml><?xml version="1.0" encoding="utf-8"?>
<sst xmlns="http://schemas.openxmlformats.org/spreadsheetml/2006/main" count="262" uniqueCount="96">
  <si>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</si>
  <si>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</si>
  <si>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</si>
  <si>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</si>
  <si>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</si>
  <si>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</si>
  <si>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</si>
  <si>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</si>
  <si>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</si>
  <si>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</si>
  <si>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</si>
  <si>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</si>
  <si>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</si>
  <si>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</si>
  <si>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</si>
  <si>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</si>
  <si>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</si>
  <si>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</si>
  <si>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</si>
  <si>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</si>
  <si>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</si>
  <si>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</si>
  <si>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</si>
  <si>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</si>
  <si>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</si>
  <si>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</si>
  <si>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Лесная, д. 14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</si>
  <si>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№36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</si>
  <si>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</si>
  <si>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t>Стоимость материалов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</si>
  <si>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</si>
  <si>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</si>
  <si>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</si>
  <si>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</si>
  <si>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- 380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</si>
  <si>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</si>
  <si>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</si>
  <si>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</si>
  <si>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№58 от 23.04.2018 г.</t>
    </r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</si>
  <si>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</si>
  <si>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</si>
  <si>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</si>
  <si>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Моргун Михаила Ивановича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</si>
  <si>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 в лице председателя совета дома Моргун М.И.</t>
    </r>
  </si>
  <si>
    <t xml:space="preserve">Услуги по содержанию многоквартирного дома </t>
  </si>
  <si>
    <t>1 квартал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</si>
  <si>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</si>
  <si>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</si>
  <si>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</si>
  <si>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четырнадцать тысяч триста семьдесят шесть рублей 48 копеек</t>
  </si>
  <si>
    <t>Предъявлено населению 15653,66 руб.</t>
  </si>
  <si>
    <t>за 2 квартал 2021 года</t>
  </si>
  <si>
    <t>"30" 06  2021 г.</t>
  </si>
  <si>
    <t>2 квартал</t>
  </si>
  <si>
    <t>укрепление зонта на трубе</t>
  </si>
  <si>
    <t>июнь</t>
  </si>
  <si>
    <t>ч/ч</t>
  </si>
  <si>
    <t xml:space="preserve">           2. Всего за период с "01" 04 2021 г. по "30" 06 2021 г. выполнено работ (оказано услуг) на общую сумму четырнадцать тысяч двадцать девять рублей 62 копейки</t>
  </si>
  <si>
    <t>Предъявлено населению 15655,43 руб.</t>
  </si>
  <si>
    <t>замена 1 листа шифера,частичный ремонт отмостки</t>
  </si>
  <si>
    <t>июль</t>
  </si>
  <si>
    <t>3 квартал</t>
  </si>
  <si>
    <t>Обработка подъездов хлорсодержащими растворами опрыскивание 1 раз в неделю</t>
  </si>
  <si>
    <t>за 3 квартал 2021 года</t>
  </si>
  <si>
    <t>"30" 09  2021 г.</t>
  </si>
  <si>
    <t>Предъявлено населению 17101,42 руб.</t>
  </si>
  <si>
    <t xml:space="preserve">           2. Всего за период с "01" 07 2021 г. по "30" 09 2021 г. выполнено работ (оказано услуг) на общую сумму шестнадцать тысяч пятьсот шестьдесят один рубль 20 копеек.</t>
  </si>
  <si>
    <t>за 4 квартал 2021 года</t>
  </si>
  <si>
    <t>"31" 12 2021 г.</t>
  </si>
  <si>
    <t>4 квартал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</si>
  <si>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</si>
  <si>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</si>
  <si>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</si>
  <si>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</si>
  <si>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</si>
  <si>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</si>
  <si>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</si>
  <si>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</si>
  <si>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</si>
  <si>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</si>
  <si>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</si>
  <si>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</si>
  <si>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</si>
  <si>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</si>
  <si>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</si>
  <si>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</si>
  <si>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</si>
  <si>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ул.Лесная,д.14</t>
  </si>
  <si>
    <t>Начислено всего 65504,46</t>
  </si>
  <si>
    <t>Непредвиденные работы 10 ч/ч</t>
  </si>
  <si>
    <t xml:space="preserve">           2. Всего за период  "01" 10 2021 г. по "31" 12 2021 г. выполнено работ (оказано услуг) на общую сумму пятнадцать тысяч триста шестьдесят шесть рублей 67 копеек</t>
  </si>
  <si>
    <t>Остаток средств на 01.01.2022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</si>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</sst>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6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13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8" zoomScaleNormal="100" zoomScaleSheetLayoutView="100" workbookViewId="0">
      <selection activeCell="B47" sqref="B47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2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47</v>
      </c>
      <c r="B3" s="73"/>
      <c r="C3" s="73"/>
      <c r="D3" s="73"/>
      <c r="E3" s="73"/>
    </row>
    <row r="4" spans="1:5" s="1" customFormat="1" ht="15.6" customHeight="1" x14ac:dyDescent="0.25">
      <c r="A4" s="22" t="s">
        <v>13</v>
      </c>
      <c r="B4" s="4"/>
      <c r="C4" s="4"/>
      <c r="D4" s="75" t="s">
        <v>48</v>
      </c>
      <c r="E4" s="75"/>
    </row>
    <row r="5" spans="1:5" x14ac:dyDescent="0.25">
      <c r="A5" s="26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4" t="s">
        <v>26</v>
      </c>
      <c r="B7" s="74"/>
      <c r="C7" s="74"/>
      <c r="D7" s="74"/>
      <c r="E7" s="74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6" t="s">
        <v>42</v>
      </c>
      <c r="B9" s="66"/>
      <c r="C9" s="66"/>
      <c r="D9" s="66"/>
      <c r="E9" s="66"/>
    </row>
    <row r="10" spans="1:5" ht="28.5" customHeight="1" x14ac:dyDescent="0.25">
      <c r="A10" s="67" t="s">
        <v>14</v>
      </c>
      <c r="B10" s="68"/>
      <c r="C10" s="68"/>
      <c r="D10" s="68"/>
      <c r="E10" s="68"/>
    </row>
    <row r="11" spans="1:5" ht="30.75" customHeight="1" x14ac:dyDescent="0.25">
      <c r="A11" s="66" t="s">
        <v>38</v>
      </c>
      <c r="B11" s="66"/>
      <c r="C11" s="66"/>
      <c r="D11" s="66"/>
      <c r="E11" s="66"/>
    </row>
    <row r="12" spans="1:5" x14ac:dyDescent="0.25">
      <c r="A12" s="64" t="s">
        <v>15</v>
      </c>
      <c r="B12" s="65"/>
      <c r="C12" s="65"/>
      <c r="D12" s="65"/>
      <c r="E12" s="65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4" t="s">
        <v>2</v>
      </c>
      <c r="B14" s="65"/>
      <c r="C14" s="65"/>
      <c r="D14" s="65"/>
      <c r="E14" s="65"/>
    </row>
    <row r="15" spans="1:5" ht="12.75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4" t="s">
        <v>16</v>
      </c>
      <c r="B16" s="65"/>
      <c r="C16" s="65"/>
      <c r="D16" s="65"/>
      <c r="E16" s="65"/>
    </row>
    <row r="17" spans="1:7" ht="29.25" customHeight="1" x14ac:dyDescent="0.25">
      <c r="A17" s="66" t="s">
        <v>17</v>
      </c>
      <c r="B17" s="66"/>
      <c r="C17" s="66"/>
      <c r="D17" s="66"/>
      <c r="E17" s="66"/>
    </row>
    <row r="18" spans="1:7" ht="58.5" customHeight="1" x14ac:dyDescent="0.25">
      <c r="A18" s="66" t="s">
        <v>27</v>
      </c>
      <c r="B18" s="66"/>
      <c r="C18" s="66"/>
      <c r="D18" s="66"/>
      <c r="E18" s="66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44</v>
      </c>
      <c r="B22" s="9" t="s">
        <v>40</v>
      </c>
      <c r="C22" s="3" t="s">
        <v>4</v>
      </c>
      <c r="D22" s="3">
        <v>7.1</v>
      </c>
      <c r="E22" s="8">
        <f>D22*F20*G20</f>
        <v>8094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D23*F20*3</f>
        <v>3910.2000000000003</v>
      </c>
    </row>
    <row r="24" spans="1:7" ht="75" x14ac:dyDescent="0.25">
      <c r="A24" s="7" t="s">
        <v>46</v>
      </c>
      <c r="B24" s="9" t="s">
        <v>45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29</v>
      </c>
      <c r="B25" s="9" t="s">
        <v>45</v>
      </c>
      <c r="C25" s="3" t="s">
        <v>30</v>
      </c>
      <c r="D25" s="3"/>
      <c r="E25" s="8">
        <v>0</v>
      </c>
    </row>
    <row r="26" spans="1:7" x14ac:dyDescent="0.25">
      <c r="A26" s="19"/>
      <c r="B26" s="24"/>
      <c r="C26" s="3"/>
      <c r="D26" s="24"/>
      <c r="E26" s="8"/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14376.48</v>
      </c>
    </row>
    <row r="29" spans="1:7" ht="31.15" customHeight="1" x14ac:dyDescent="0.25">
      <c r="A29" s="77" t="s">
        <v>49</v>
      </c>
      <c r="B29" s="77"/>
      <c r="C29" s="77"/>
      <c r="D29" s="77"/>
      <c r="E29" s="77"/>
    </row>
    <row r="30" spans="1:7" ht="30.6" customHeight="1" x14ac:dyDescent="0.25">
      <c r="A30" s="66" t="s">
        <v>21</v>
      </c>
      <c r="B30" s="66"/>
      <c r="C30" s="66"/>
      <c r="D30" s="66"/>
      <c r="E30" s="66"/>
    </row>
    <row r="31" spans="1:7" ht="20.45" customHeight="1" x14ac:dyDescent="0.25">
      <c r="A31" s="66" t="s">
        <v>20</v>
      </c>
      <c r="B31" s="66"/>
      <c r="C31" s="66"/>
      <c r="D31" s="66"/>
      <c r="E31" s="66"/>
    </row>
    <row r="32" spans="1:7" ht="28.5" customHeight="1" x14ac:dyDescent="0.25">
      <c r="A32" s="66" t="s">
        <v>32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62" t="s">
        <v>31</v>
      </c>
      <c r="B36" s="62"/>
      <c r="C36" s="62"/>
      <c r="D36" s="62"/>
      <c r="E36" s="5"/>
    </row>
    <row r="37" spans="1:5" x14ac:dyDescent="0.25">
      <c r="B37" s="63" t="s">
        <v>19</v>
      </c>
      <c r="C37" s="63"/>
      <c r="D37" s="63"/>
      <c r="E37" s="6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62" t="s">
        <v>43</v>
      </c>
      <c r="B39" s="62"/>
      <c r="C39" s="62"/>
      <c r="D39" s="62"/>
      <c r="E39" s="5"/>
    </row>
    <row r="40" spans="1:5" x14ac:dyDescent="0.25">
      <c r="B40" s="63" t="s">
        <v>19</v>
      </c>
      <c r="C40" s="63"/>
      <c r="D40" s="63"/>
      <c r="E40" s="6" t="s">
        <v>6</v>
      </c>
    </row>
    <row r="42" spans="1:5" x14ac:dyDescent="0.25">
      <c r="A42" s="18" t="s">
        <v>34</v>
      </c>
    </row>
    <row r="43" spans="1:5" x14ac:dyDescent="0.25">
      <c r="A43" s="14" t="s">
        <v>33</v>
      </c>
    </row>
    <row r="44" spans="1:5" x14ac:dyDescent="0.25">
      <c r="A44" s="2" t="s">
        <v>39</v>
      </c>
      <c r="B44" s="15">
        <v>-19962.91</v>
      </c>
    </row>
    <row r="45" spans="1:5" x14ac:dyDescent="0.25">
      <c r="A45" s="20" t="s">
        <v>50</v>
      </c>
      <c r="B45" s="16"/>
    </row>
    <row r="46" spans="1:5" x14ac:dyDescent="0.25">
      <c r="A46" s="2" t="s">
        <v>35</v>
      </c>
      <c r="B46" s="16">
        <v>15653.3</v>
      </c>
    </row>
    <row r="47" spans="1:5" ht="30" x14ac:dyDescent="0.25">
      <c r="A47" s="27" t="s">
        <v>36</v>
      </c>
      <c r="B47" s="16">
        <f>E27</f>
        <v>14376.48</v>
      </c>
    </row>
    <row r="48" spans="1:5" x14ac:dyDescent="0.25">
      <c r="A48" s="17" t="s">
        <v>37</v>
      </c>
      <c r="B48" s="21">
        <f>B44+B46-B47</f>
        <v>-18686.09</v>
      </c>
    </row>
  </sheetData>
  <mergeCells count="30"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9:E29"/>
    <mergeCell ref="A39:D39"/>
    <mergeCell ref="B40:D40"/>
    <mergeCell ref="A14:E14"/>
    <mergeCell ref="A8:E8"/>
    <mergeCell ref="A35:E35"/>
    <mergeCell ref="A36:D36"/>
    <mergeCell ref="B37:D37"/>
    <mergeCell ref="A9:E9"/>
    <mergeCell ref="A10:E10"/>
    <mergeCell ref="A11:E11"/>
    <mergeCell ref="A12:E12"/>
    <mergeCell ref="A13:E13"/>
    <mergeCell ref="A33:E33"/>
    <mergeCell ref="A34:E34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2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51</v>
      </c>
      <c r="B3" s="73"/>
      <c r="C3" s="73"/>
      <c r="D3" s="73"/>
      <c r="E3" s="73"/>
    </row>
    <row r="4" spans="1:5" s="1" customFormat="1" ht="15.6" customHeight="1" x14ac:dyDescent="0.25">
      <c r="A4" s="22" t="s">
        <v>13</v>
      </c>
      <c r="B4" s="4"/>
      <c r="C4" s="4"/>
      <c r="D4" s="4"/>
      <c r="E4" s="31" t="s">
        <v>52</v>
      </c>
    </row>
    <row r="5" spans="1:5" x14ac:dyDescent="0.25">
      <c r="A5" s="29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4" t="s">
        <v>26</v>
      </c>
      <c r="B7" s="74"/>
      <c r="C7" s="74"/>
      <c r="D7" s="74"/>
      <c r="E7" s="74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6" t="s">
        <v>42</v>
      </c>
      <c r="B9" s="66"/>
      <c r="C9" s="66"/>
      <c r="D9" s="66"/>
      <c r="E9" s="66"/>
    </row>
    <row r="10" spans="1:5" ht="28.5" customHeight="1" x14ac:dyDescent="0.25">
      <c r="A10" s="67" t="s">
        <v>14</v>
      </c>
      <c r="B10" s="68"/>
      <c r="C10" s="68"/>
      <c r="D10" s="68"/>
      <c r="E10" s="68"/>
    </row>
    <row r="11" spans="1:5" ht="30.75" customHeight="1" x14ac:dyDescent="0.25">
      <c r="A11" s="66" t="s">
        <v>38</v>
      </c>
      <c r="B11" s="66"/>
      <c r="C11" s="66"/>
      <c r="D11" s="66"/>
      <c r="E11" s="66"/>
    </row>
    <row r="12" spans="1:5" x14ac:dyDescent="0.25">
      <c r="A12" s="64" t="s">
        <v>15</v>
      </c>
      <c r="B12" s="65"/>
      <c r="C12" s="65"/>
      <c r="D12" s="65"/>
      <c r="E12" s="65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4" t="s">
        <v>2</v>
      </c>
      <c r="B14" s="65"/>
      <c r="C14" s="65"/>
      <c r="D14" s="65"/>
      <c r="E14" s="65"/>
    </row>
    <row r="15" spans="1:5" ht="12.75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4" t="s">
        <v>16</v>
      </c>
      <c r="B16" s="65"/>
      <c r="C16" s="65"/>
      <c r="D16" s="65"/>
      <c r="E16" s="65"/>
    </row>
    <row r="17" spans="1:7" ht="29.25" customHeight="1" x14ac:dyDescent="0.25">
      <c r="A17" s="66" t="s">
        <v>17</v>
      </c>
      <c r="B17" s="66"/>
      <c r="C17" s="66"/>
      <c r="D17" s="66"/>
      <c r="E17" s="66"/>
    </row>
    <row r="18" spans="1:7" ht="58.5" customHeight="1" x14ac:dyDescent="0.25">
      <c r="A18" s="66" t="s">
        <v>27</v>
      </c>
      <c r="B18" s="66"/>
      <c r="C18" s="66"/>
      <c r="D18" s="66"/>
      <c r="E18" s="66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44</v>
      </c>
      <c r="B22" s="9" t="s">
        <v>40</v>
      </c>
      <c r="C22" s="3" t="s">
        <v>4</v>
      </c>
      <c r="D22" s="3">
        <v>7.1</v>
      </c>
      <c r="E22" s="8">
        <f>D22*F20*G20</f>
        <v>8094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D23*F20*3</f>
        <v>3910.2000000000003</v>
      </c>
    </row>
    <row r="24" spans="1:7" ht="75" x14ac:dyDescent="0.25">
      <c r="A24" s="7" t="s">
        <v>46</v>
      </c>
      <c r="B24" s="9" t="s">
        <v>53</v>
      </c>
      <c r="C24" s="3" t="s">
        <v>4</v>
      </c>
      <c r="D24" s="3"/>
      <c r="E24" s="8">
        <f>790.76*2</f>
        <v>1581.52</v>
      </c>
    </row>
    <row r="25" spans="1:7" x14ac:dyDescent="0.25">
      <c r="A25" s="7" t="s">
        <v>29</v>
      </c>
      <c r="B25" s="9" t="s">
        <v>53</v>
      </c>
      <c r="C25" s="3" t="s">
        <v>30</v>
      </c>
      <c r="D25" s="3"/>
      <c r="E25" s="8">
        <v>30</v>
      </c>
    </row>
    <row r="26" spans="1:7" x14ac:dyDescent="0.25">
      <c r="A26" s="19" t="s">
        <v>54</v>
      </c>
      <c r="B26" s="24" t="s">
        <v>55</v>
      </c>
      <c r="C26" s="3" t="s">
        <v>56</v>
      </c>
      <c r="D26" s="24">
        <v>2</v>
      </c>
      <c r="E26" s="8">
        <f>D26*206.95</f>
        <v>413.9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14029.62</v>
      </c>
    </row>
    <row r="29" spans="1:7" ht="31.15" customHeight="1" x14ac:dyDescent="0.25">
      <c r="A29" s="78" t="s">
        <v>57</v>
      </c>
      <c r="B29" s="78"/>
      <c r="C29" s="78"/>
      <c r="D29" s="78"/>
      <c r="E29" s="78"/>
    </row>
    <row r="30" spans="1:7" ht="30.6" customHeight="1" x14ac:dyDescent="0.25">
      <c r="A30" s="66" t="s">
        <v>21</v>
      </c>
      <c r="B30" s="66"/>
      <c r="C30" s="66"/>
      <c r="D30" s="66"/>
      <c r="E30" s="66"/>
    </row>
    <row r="31" spans="1:7" ht="20.45" customHeight="1" x14ac:dyDescent="0.25">
      <c r="A31" s="66" t="s">
        <v>20</v>
      </c>
      <c r="B31" s="66"/>
      <c r="C31" s="66"/>
      <c r="D31" s="66"/>
      <c r="E31" s="66"/>
    </row>
    <row r="32" spans="1:7" ht="28.5" customHeight="1" x14ac:dyDescent="0.25">
      <c r="A32" s="66" t="s">
        <v>32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62" t="s">
        <v>31</v>
      </c>
      <c r="B36" s="62"/>
      <c r="C36" s="62"/>
      <c r="D36" s="62"/>
      <c r="E36" s="5"/>
    </row>
    <row r="37" spans="1:5" x14ac:dyDescent="0.25">
      <c r="B37" s="63" t="s">
        <v>19</v>
      </c>
      <c r="C37" s="63"/>
      <c r="D37" s="63"/>
      <c r="E37" s="6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62" t="s">
        <v>43</v>
      </c>
      <c r="B39" s="62"/>
      <c r="C39" s="62"/>
      <c r="D39" s="62"/>
      <c r="E39" s="5"/>
    </row>
    <row r="40" spans="1:5" x14ac:dyDescent="0.25">
      <c r="B40" s="63" t="s">
        <v>19</v>
      </c>
      <c r="C40" s="63"/>
      <c r="D40" s="63"/>
      <c r="E40" s="6" t="s">
        <v>6</v>
      </c>
    </row>
    <row r="42" spans="1:5" x14ac:dyDescent="0.25">
      <c r="A42" s="18" t="s">
        <v>34</v>
      </c>
    </row>
    <row r="43" spans="1:5" x14ac:dyDescent="0.25">
      <c r="A43" s="14" t="s">
        <v>33</v>
      </c>
    </row>
    <row r="44" spans="1:5" x14ac:dyDescent="0.25">
      <c r="A44" s="2" t="s">
        <v>39</v>
      </c>
      <c r="B44" s="15">
        <f>'1кв'!B48</f>
        <v>-18686.09</v>
      </c>
    </row>
    <row r="45" spans="1:5" x14ac:dyDescent="0.25">
      <c r="A45" s="20" t="s">
        <v>58</v>
      </c>
      <c r="B45" s="16"/>
    </row>
    <row r="46" spans="1:5" x14ac:dyDescent="0.25">
      <c r="A46" s="2" t="s">
        <v>35</v>
      </c>
      <c r="B46" s="16">
        <v>15652.24</v>
      </c>
    </row>
    <row r="47" spans="1:5" ht="30" x14ac:dyDescent="0.25">
      <c r="A47" s="30" t="s">
        <v>36</v>
      </c>
      <c r="B47" s="16">
        <f>E27</f>
        <v>14029.62</v>
      </c>
    </row>
    <row r="48" spans="1:5" x14ac:dyDescent="0.25">
      <c r="A48" s="17" t="s">
        <v>37</v>
      </c>
      <c r="B48" s="21">
        <f>B44+B46-B47</f>
        <v>-17063.47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5" zoomScaleNormal="100" zoomScaleSheetLayoutView="100" workbookViewId="0">
      <selection activeCell="E26" sqref="E26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2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63</v>
      </c>
      <c r="B3" s="73"/>
      <c r="C3" s="73"/>
      <c r="D3" s="73"/>
      <c r="E3" s="73"/>
    </row>
    <row r="4" spans="1:5" s="1" customFormat="1" ht="15.6" customHeight="1" x14ac:dyDescent="0.25">
      <c r="A4" s="22" t="s">
        <v>13</v>
      </c>
      <c r="B4" s="4"/>
      <c r="C4" s="4"/>
      <c r="D4" s="4"/>
      <c r="E4" s="32" t="s">
        <v>64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4" t="s">
        <v>26</v>
      </c>
      <c r="B7" s="74"/>
      <c r="C7" s="74"/>
      <c r="D7" s="74"/>
      <c r="E7" s="74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6" t="s">
        <v>42</v>
      </c>
      <c r="B9" s="66"/>
      <c r="C9" s="66"/>
      <c r="D9" s="66"/>
      <c r="E9" s="66"/>
    </row>
    <row r="10" spans="1:5" ht="28.5" customHeight="1" x14ac:dyDescent="0.25">
      <c r="A10" s="67" t="s">
        <v>14</v>
      </c>
      <c r="B10" s="68"/>
      <c r="C10" s="68"/>
      <c r="D10" s="68"/>
      <c r="E10" s="68"/>
    </row>
    <row r="11" spans="1:5" ht="30.75" customHeight="1" x14ac:dyDescent="0.25">
      <c r="A11" s="66" t="s">
        <v>38</v>
      </c>
      <c r="B11" s="66"/>
      <c r="C11" s="66"/>
      <c r="D11" s="66"/>
      <c r="E11" s="66"/>
    </row>
    <row r="12" spans="1:5" x14ac:dyDescent="0.25">
      <c r="A12" s="64" t="s">
        <v>15</v>
      </c>
      <c r="B12" s="65"/>
      <c r="C12" s="65"/>
      <c r="D12" s="65"/>
      <c r="E12" s="65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4" t="s">
        <v>2</v>
      </c>
      <c r="B14" s="65"/>
      <c r="C14" s="65"/>
      <c r="D14" s="65"/>
      <c r="E14" s="65"/>
    </row>
    <row r="15" spans="1:5" ht="12.75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4" t="s">
        <v>16</v>
      </c>
      <c r="B16" s="65"/>
      <c r="C16" s="65"/>
      <c r="D16" s="65"/>
      <c r="E16" s="65"/>
    </row>
    <row r="17" spans="1:7" ht="29.25" customHeight="1" x14ac:dyDescent="0.25">
      <c r="A17" s="66" t="s">
        <v>17</v>
      </c>
      <c r="B17" s="66"/>
      <c r="C17" s="66"/>
      <c r="D17" s="66"/>
      <c r="E17" s="66"/>
    </row>
    <row r="18" spans="1:7" ht="58.5" customHeight="1" x14ac:dyDescent="0.25">
      <c r="A18" s="66" t="s">
        <v>27</v>
      </c>
      <c r="B18" s="66"/>
      <c r="C18" s="66"/>
      <c r="D18" s="66"/>
      <c r="E18" s="66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44</v>
      </c>
      <c r="B22" s="9" t="s">
        <v>40</v>
      </c>
      <c r="C22" s="3" t="s">
        <v>4</v>
      </c>
      <c r="D22" s="3">
        <v>7.52</v>
      </c>
      <c r="E22" s="8">
        <f>D22*F20*G20</f>
        <v>8572.7999999999993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4104</v>
      </c>
    </row>
    <row r="24" spans="1:7" ht="45" x14ac:dyDescent="0.25">
      <c r="A24" s="7" t="s">
        <v>62</v>
      </c>
      <c r="B24" s="9" t="s">
        <v>61</v>
      </c>
      <c r="C24" s="3" t="s">
        <v>4</v>
      </c>
      <c r="D24" s="3"/>
      <c r="E24" s="8">
        <f>790.76*2</f>
        <v>1581.52</v>
      </c>
    </row>
    <row r="25" spans="1:7" x14ac:dyDescent="0.25">
      <c r="A25" s="7" t="s">
        <v>29</v>
      </c>
      <c r="B25" s="9" t="s">
        <v>61</v>
      </c>
      <c r="C25" s="3" t="s">
        <v>30</v>
      </c>
      <c r="D25" s="3"/>
      <c r="E25" s="8">
        <v>555.12</v>
      </c>
    </row>
    <row r="26" spans="1:7" ht="30" x14ac:dyDescent="0.25">
      <c r="A26" s="19" t="s">
        <v>59</v>
      </c>
      <c r="B26" s="24" t="s">
        <v>60</v>
      </c>
      <c r="C26" s="3" t="s">
        <v>56</v>
      </c>
      <c r="D26" s="24">
        <v>8</v>
      </c>
      <c r="E26" s="8">
        <f>D26*218.47</f>
        <v>1747.76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16561.2</v>
      </c>
    </row>
    <row r="29" spans="1:7" ht="31.15" customHeight="1" x14ac:dyDescent="0.25">
      <c r="A29" s="78" t="s">
        <v>66</v>
      </c>
      <c r="B29" s="78"/>
      <c r="C29" s="78"/>
      <c r="D29" s="78"/>
      <c r="E29" s="78"/>
    </row>
    <row r="30" spans="1:7" ht="30.6" customHeight="1" x14ac:dyDescent="0.25">
      <c r="A30" s="66" t="s">
        <v>21</v>
      </c>
      <c r="B30" s="66"/>
      <c r="C30" s="66"/>
      <c r="D30" s="66"/>
      <c r="E30" s="66"/>
    </row>
    <row r="31" spans="1:7" ht="20.45" customHeight="1" x14ac:dyDescent="0.25">
      <c r="A31" s="66" t="s">
        <v>20</v>
      </c>
      <c r="B31" s="66"/>
      <c r="C31" s="66"/>
      <c r="D31" s="66"/>
      <c r="E31" s="66"/>
    </row>
    <row r="32" spans="1:7" ht="28.5" customHeight="1" x14ac:dyDescent="0.25">
      <c r="A32" s="66" t="s">
        <v>32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69" t="s">
        <v>5</v>
      </c>
      <c r="B34" s="69"/>
      <c r="C34" s="69"/>
      <c r="D34" s="69"/>
      <c r="E34" s="69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62" t="s">
        <v>31</v>
      </c>
      <c r="B36" s="62"/>
      <c r="C36" s="62"/>
      <c r="D36" s="62"/>
      <c r="E36" s="5"/>
    </row>
    <row r="37" spans="1:5" x14ac:dyDescent="0.25">
      <c r="B37" s="63" t="s">
        <v>19</v>
      </c>
      <c r="C37" s="63"/>
      <c r="D37" s="63"/>
      <c r="E37" s="6" t="s">
        <v>6</v>
      </c>
    </row>
    <row r="38" spans="1:5" x14ac:dyDescent="0.25">
      <c r="A38" s="34"/>
      <c r="B38" s="34"/>
      <c r="C38" s="34"/>
      <c r="D38" s="34"/>
      <c r="E38" s="34"/>
    </row>
    <row r="39" spans="1:5" x14ac:dyDescent="0.25">
      <c r="A39" s="62" t="s">
        <v>43</v>
      </c>
      <c r="B39" s="62"/>
      <c r="C39" s="62"/>
      <c r="D39" s="62"/>
      <c r="E39" s="5"/>
    </row>
    <row r="40" spans="1:5" x14ac:dyDescent="0.25">
      <c r="B40" s="63" t="s">
        <v>19</v>
      </c>
      <c r="C40" s="63"/>
      <c r="D40" s="63"/>
      <c r="E40" s="6" t="s">
        <v>6</v>
      </c>
    </row>
    <row r="42" spans="1:5" x14ac:dyDescent="0.25">
      <c r="A42" s="18" t="s">
        <v>34</v>
      </c>
    </row>
    <row r="43" spans="1:5" x14ac:dyDescent="0.25">
      <c r="A43" s="14" t="s">
        <v>33</v>
      </c>
    </row>
    <row r="44" spans="1:5" x14ac:dyDescent="0.25">
      <c r="A44" s="2" t="s">
        <v>39</v>
      </c>
      <c r="B44" s="15">
        <f>'2кв'!B48</f>
        <v>-17063.47</v>
      </c>
    </row>
    <row r="45" spans="1:5" x14ac:dyDescent="0.25">
      <c r="A45" s="20" t="s">
        <v>65</v>
      </c>
      <c r="B45" s="16"/>
    </row>
    <row r="46" spans="1:5" x14ac:dyDescent="0.25">
      <c r="A46" s="2" t="s">
        <v>35</v>
      </c>
      <c r="B46" s="16">
        <v>17326.8</v>
      </c>
    </row>
    <row r="47" spans="1:5" ht="30" x14ac:dyDescent="0.25">
      <c r="A47" s="33" t="s">
        <v>36</v>
      </c>
      <c r="B47" s="16">
        <f>E27</f>
        <v>16561.2</v>
      </c>
    </row>
    <row r="48" spans="1:5" x14ac:dyDescent="0.25">
      <c r="A48" s="17" t="s">
        <v>37</v>
      </c>
      <c r="B48" s="21">
        <f>B44+B46-B47</f>
        <v>-16297.870000000003</v>
      </c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25" zoomScaleNormal="100" zoomScaleSheetLayoutView="100" workbookViewId="0">
      <selection activeCell="A28" sqref="A28:E28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 x14ac:dyDescent="0.25">
      <c r="A1" s="70" t="s">
        <v>11</v>
      </c>
      <c r="B1" s="70"/>
      <c r="C1" s="70"/>
      <c r="D1" s="70"/>
      <c r="E1" s="70"/>
    </row>
    <row r="2" spans="1:5" ht="32.25" customHeight="1" x14ac:dyDescent="0.25">
      <c r="A2" s="71" t="s">
        <v>12</v>
      </c>
      <c r="B2" s="72"/>
      <c r="C2" s="72"/>
      <c r="D2" s="72"/>
      <c r="E2" s="72"/>
    </row>
    <row r="3" spans="1:5" x14ac:dyDescent="0.25">
      <c r="A3" s="73" t="s">
        <v>67</v>
      </c>
      <c r="B3" s="73"/>
      <c r="C3" s="73"/>
      <c r="D3" s="73"/>
      <c r="E3" s="73"/>
    </row>
    <row r="4" spans="1:5" s="1" customFormat="1" ht="15.6" customHeight="1" x14ac:dyDescent="0.25">
      <c r="A4" s="22" t="s">
        <v>13</v>
      </c>
      <c r="B4" s="4"/>
      <c r="C4" s="4"/>
      <c r="D4" s="75" t="s">
        <v>68</v>
      </c>
      <c r="E4" s="75"/>
    </row>
    <row r="5" spans="1:5" x14ac:dyDescent="0.25">
      <c r="A5" s="38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4" t="s">
        <v>26</v>
      </c>
      <c r="B7" s="74"/>
      <c r="C7" s="74"/>
      <c r="D7" s="74"/>
      <c r="E7" s="74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6" t="s">
        <v>42</v>
      </c>
      <c r="B9" s="66"/>
      <c r="C9" s="66"/>
      <c r="D9" s="66"/>
      <c r="E9" s="66"/>
    </row>
    <row r="10" spans="1:5" ht="28.5" customHeight="1" x14ac:dyDescent="0.25">
      <c r="A10" s="67" t="s">
        <v>14</v>
      </c>
      <c r="B10" s="68"/>
      <c r="C10" s="68"/>
      <c r="D10" s="68"/>
      <c r="E10" s="68"/>
    </row>
    <row r="11" spans="1:5" ht="30.75" customHeight="1" x14ac:dyDescent="0.25">
      <c r="A11" s="66" t="s">
        <v>38</v>
      </c>
      <c r="B11" s="66"/>
      <c r="C11" s="66"/>
      <c r="D11" s="66"/>
      <c r="E11" s="66"/>
    </row>
    <row r="12" spans="1:5" x14ac:dyDescent="0.25">
      <c r="A12" s="64" t="s">
        <v>15</v>
      </c>
      <c r="B12" s="65"/>
      <c r="C12" s="65"/>
      <c r="D12" s="65"/>
      <c r="E12" s="65"/>
    </row>
    <row r="13" spans="1:5" x14ac:dyDescent="0.25">
      <c r="A13" s="66" t="s">
        <v>22</v>
      </c>
      <c r="B13" s="66"/>
      <c r="C13" s="66"/>
      <c r="D13" s="66"/>
      <c r="E13" s="66"/>
    </row>
    <row r="14" spans="1:5" x14ac:dyDescent="0.25">
      <c r="A14" s="64" t="s">
        <v>2</v>
      </c>
      <c r="B14" s="65"/>
      <c r="C14" s="65"/>
      <c r="D14" s="65"/>
      <c r="E14" s="65"/>
    </row>
    <row r="15" spans="1:5" ht="12.75" customHeight="1" x14ac:dyDescent="0.25">
      <c r="A15" s="66" t="s">
        <v>23</v>
      </c>
      <c r="B15" s="66"/>
      <c r="C15" s="66"/>
      <c r="D15" s="66"/>
      <c r="E15" s="66"/>
    </row>
    <row r="16" spans="1:5" x14ac:dyDescent="0.25">
      <c r="A16" s="64" t="s">
        <v>16</v>
      </c>
      <c r="B16" s="65"/>
      <c r="C16" s="65"/>
      <c r="D16" s="65"/>
      <c r="E16" s="65"/>
    </row>
    <row r="17" spans="1:7" ht="29.25" customHeight="1" x14ac:dyDescent="0.25">
      <c r="A17" s="66" t="s">
        <v>17</v>
      </c>
      <c r="B17" s="66"/>
      <c r="C17" s="66"/>
      <c r="D17" s="66"/>
      <c r="E17" s="66"/>
    </row>
    <row r="18" spans="1:7" ht="58.5" customHeight="1" x14ac:dyDescent="0.25">
      <c r="A18" s="66" t="s">
        <v>27</v>
      </c>
      <c r="B18" s="66"/>
      <c r="C18" s="66"/>
      <c r="D18" s="66"/>
      <c r="E18" s="66"/>
    </row>
    <row r="19" spans="1:7" ht="31.5" customHeight="1" x14ac:dyDescent="0.25">
      <c r="A19" s="76" t="s">
        <v>28</v>
      </c>
      <c r="B19" s="76"/>
      <c r="C19" s="76"/>
      <c r="D19" s="76"/>
      <c r="E19" s="76"/>
    </row>
    <row r="20" spans="1:7" x14ac:dyDescent="0.25">
      <c r="A20" s="76"/>
      <c r="B20" s="76"/>
      <c r="C20" s="76"/>
      <c r="D20" s="76"/>
      <c r="E20" s="76"/>
      <c r="F20" s="2">
        <v>380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3" t="s">
        <v>44</v>
      </c>
      <c r="B22" s="9" t="s">
        <v>40</v>
      </c>
      <c r="C22" s="3" t="s">
        <v>4</v>
      </c>
      <c r="D22" s="3">
        <v>7.52</v>
      </c>
      <c r="E22" s="8">
        <f>D22*F20*G20</f>
        <v>8572.7999999999993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3.6</v>
      </c>
      <c r="E23" s="8">
        <f>D23*F20*3</f>
        <v>4104</v>
      </c>
    </row>
    <row r="24" spans="1:7" ht="45" x14ac:dyDescent="0.25">
      <c r="A24" s="7" t="s">
        <v>62</v>
      </c>
      <c r="B24" s="9" t="s">
        <v>69</v>
      </c>
      <c r="C24" s="3" t="s">
        <v>4</v>
      </c>
      <c r="D24" s="3"/>
      <c r="E24" s="8">
        <f>790.76*2</f>
        <v>1581.52</v>
      </c>
    </row>
    <row r="25" spans="1:7" x14ac:dyDescent="0.25">
      <c r="A25" s="7" t="s">
        <v>29</v>
      </c>
      <c r="B25" s="9" t="s">
        <v>69</v>
      </c>
      <c r="C25" s="3" t="s">
        <v>30</v>
      </c>
      <c r="D25" s="3"/>
      <c r="E25" s="8">
        <v>1108.3499999999999</v>
      </c>
    </row>
    <row r="26" spans="1:7" s="14" customFormat="1" ht="14.25" x14ac:dyDescent="0.2">
      <c r="A26" s="10" t="s">
        <v>25</v>
      </c>
      <c r="B26" s="11"/>
      <c r="C26" s="12"/>
      <c r="D26" s="12"/>
      <c r="E26" s="13">
        <f>SUM(E22:E25)</f>
        <v>15366.67</v>
      </c>
    </row>
    <row r="28" spans="1:7" ht="31.15" customHeight="1" x14ac:dyDescent="0.25">
      <c r="A28" s="78" t="s">
        <v>90</v>
      </c>
      <c r="B28" s="78"/>
      <c r="C28" s="78"/>
      <c r="D28" s="78"/>
      <c r="E28" s="78"/>
    </row>
    <row r="29" spans="1:7" ht="30.6" customHeight="1" x14ac:dyDescent="0.25">
      <c r="A29" s="66" t="s">
        <v>21</v>
      </c>
      <c r="B29" s="66"/>
      <c r="C29" s="66"/>
      <c r="D29" s="66"/>
      <c r="E29" s="66"/>
    </row>
    <row r="30" spans="1:7" ht="20.45" customHeight="1" x14ac:dyDescent="0.25">
      <c r="A30" s="66" t="s">
        <v>20</v>
      </c>
      <c r="B30" s="66"/>
      <c r="C30" s="66"/>
      <c r="D30" s="66"/>
      <c r="E30" s="66"/>
    </row>
    <row r="31" spans="1:7" ht="28.5" customHeight="1" x14ac:dyDescent="0.25">
      <c r="A31" s="66" t="s">
        <v>32</v>
      </c>
      <c r="B31" s="66"/>
      <c r="C31" s="66"/>
      <c r="D31" s="66"/>
      <c r="E31" s="66"/>
    </row>
    <row r="32" spans="1:7" x14ac:dyDescent="0.25">
      <c r="A32" s="66" t="s">
        <v>18</v>
      </c>
      <c r="B32" s="66"/>
      <c r="C32" s="66"/>
      <c r="D32" s="66"/>
      <c r="E32" s="66"/>
    </row>
    <row r="33" spans="1:5" x14ac:dyDescent="0.25">
      <c r="A33" s="69" t="s">
        <v>5</v>
      </c>
      <c r="B33" s="69"/>
      <c r="C33" s="69"/>
      <c r="D33" s="69"/>
      <c r="E33" s="69"/>
    </row>
    <row r="34" spans="1:5" x14ac:dyDescent="0.25">
      <c r="A34" s="66" t="s">
        <v>18</v>
      </c>
      <c r="B34" s="66"/>
      <c r="C34" s="66"/>
      <c r="D34" s="66"/>
      <c r="E34" s="66"/>
    </row>
    <row r="35" spans="1:5" x14ac:dyDescent="0.25">
      <c r="A35" s="62" t="s">
        <v>31</v>
      </c>
      <c r="B35" s="62"/>
      <c r="C35" s="62"/>
      <c r="D35" s="62"/>
      <c r="E35" s="5"/>
    </row>
    <row r="36" spans="1:5" x14ac:dyDescent="0.25">
      <c r="B36" s="63" t="s">
        <v>19</v>
      </c>
      <c r="C36" s="63"/>
      <c r="D36" s="63"/>
      <c r="E36" s="6" t="s">
        <v>6</v>
      </c>
    </row>
    <row r="37" spans="1:5" x14ac:dyDescent="0.25">
      <c r="A37" s="37"/>
      <c r="B37" s="37"/>
      <c r="C37" s="37"/>
      <c r="D37" s="37"/>
      <c r="E37" s="37"/>
    </row>
    <row r="38" spans="1:5" x14ac:dyDescent="0.25">
      <c r="A38" s="62" t="s">
        <v>43</v>
      </c>
      <c r="B38" s="62"/>
      <c r="C38" s="62"/>
      <c r="D38" s="62"/>
      <c r="E38" s="5"/>
    </row>
    <row r="39" spans="1:5" x14ac:dyDescent="0.25">
      <c r="B39" s="63" t="s">
        <v>19</v>
      </c>
      <c r="C39" s="63"/>
      <c r="D39" s="63"/>
      <c r="E39" s="6" t="s">
        <v>6</v>
      </c>
    </row>
    <row r="41" spans="1:5" x14ac:dyDescent="0.25">
      <c r="A41" s="18" t="s">
        <v>34</v>
      </c>
    </row>
    <row r="42" spans="1:5" x14ac:dyDescent="0.25">
      <c r="A42" s="14" t="s">
        <v>33</v>
      </c>
    </row>
    <row r="43" spans="1:5" x14ac:dyDescent="0.25">
      <c r="A43" s="2" t="s">
        <v>39</v>
      </c>
      <c r="B43" s="15">
        <f>'3кв'!B48</f>
        <v>-16297.870000000003</v>
      </c>
    </row>
    <row r="44" spans="1:5" x14ac:dyDescent="0.25">
      <c r="A44" s="20" t="s">
        <v>65</v>
      </c>
      <c r="B44" s="16"/>
    </row>
    <row r="45" spans="1:5" x14ac:dyDescent="0.25">
      <c r="A45" s="2" t="s">
        <v>35</v>
      </c>
      <c r="B45" s="16">
        <v>17099.98</v>
      </c>
    </row>
    <row r="46" spans="1:5" ht="30" x14ac:dyDescent="0.25">
      <c r="A46" s="36" t="s">
        <v>36</v>
      </c>
      <c r="B46" s="16">
        <f>E26</f>
        <v>15366.67</v>
      </c>
    </row>
    <row r="47" spans="1:5" x14ac:dyDescent="0.25">
      <c r="A47" s="17" t="s">
        <v>37</v>
      </c>
      <c r="B47" s="21">
        <f>B43+B45-B46</f>
        <v>-14564.560000000003</v>
      </c>
    </row>
  </sheetData>
  <mergeCells count="30">
    <mergeCell ref="A38:D38"/>
    <mergeCell ref="B39:D39"/>
    <mergeCell ref="A14:E14"/>
    <mergeCell ref="A8:E8"/>
    <mergeCell ref="A34:E34"/>
    <mergeCell ref="A35:D35"/>
    <mergeCell ref="B36:D36"/>
    <mergeCell ref="A9:E9"/>
    <mergeCell ref="A10:E10"/>
    <mergeCell ref="A11:E11"/>
    <mergeCell ref="A12:E12"/>
    <mergeCell ref="A13:E13"/>
    <mergeCell ref="A32:E32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Normal="100" zoomScaleSheetLayoutView="100" workbookViewId="0">
      <selection activeCell="B33" sqref="B3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0" t="s">
        <v>70</v>
      </c>
      <c r="B1" s="80"/>
      <c r="C1" s="80"/>
      <c r="D1" s="39"/>
    </row>
    <row r="2" spans="1:5" ht="15.75" x14ac:dyDescent="0.25">
      <c r="A2" s="81" t="s">
        <v>71</v>
      </c>
      <c r="B2" s="81"/>
      <c r="C2" s="81"/>
      <c r="D2" s="40"/>
    </row>
    <row r="3" spans="1:5" ht="15.75" x14ac:dyDescent="0.25">
      <c r="A3" s="81" t="s">
        <v>72</v>
      </c>
      <c r="B3" s="81"/>
      <c r="C3" s="81"/>
      <c r="D3" s="40"/>
    </row>
    <row r="4" spans="1:5" ht="15.75" x14ac:dyDescent="0.25">
      <c r="A4" s="80" t="s">
        <v>87</v>
      </c>
      <c r="B4" s="80"/>
      <c r="C4" s="80"/>
      <c r="D4" s="39"/>
    </row>
    <row r="5" spans="1:5" ht="15.75" x14ac:dyDescent="0.25">
      <c r="A5" s="82"/>
      <c r="B5" s="82"/>
      <c r="C5" s="82"/>
      <c r="D5" s="1"/>
    </row>
    <row r="6" spans="1:5" ht="15.75" x14ac:dyDescent="0.25">
      <c r="A6" s="40"/>
      <c r="B6" s="41" t="s">
        <v>73</v>
      </c>
      <c r="C6" s="42">
        <f>'1кв'!B44</f>
        <v>-19962.91</v>
      </c>
      <c r="D6" s="43"/>
    </row>
    <row r="7" spans="1:5" ht="15.75" x14ac:dyDescent="0.25">
      <c r="A7" s="40"/>
      <c r="B7" s="41" t="s">
        <v>88</v>
      </c>
      <c r="C7" s="42"/>
      <c r="D7" s="43"/>
    </row>
    <row r="8" spans="1:5" ht="15.75" x14ac:dyDescent="0.25">
      <c r="A8" s="44" t="s">
        <v>74</v>
      </c>
      <c r="B8" s="45" t="s">
        <v>75</v>
      </c>
      <c r="C8" s="46">
        <f>'1кв'!B46+'2кв'!B46+'3кв'!B46+'4кв'!B45</f>
        <v>65732.319999999992</v>
      </c>
      <c r="D8" s="47"/>
    </row>
    <row r="9" spans="1:5" ht="15.75" x14ac:dyDescent="0.25">
      <c r="A9" s="48"/>
      <c r="B9" s="45" t="s">
        <v>76</v>
      </c>
      <c r="C9" s="49">
        <f>SUM(C8:C8)</f>
        <v>65732.319999999992</v>
      </c>
      <c r="D9" s="43"/>
    </row>
    <row r="10" spans="1:5" ht="15.75" x14ac:dyDescent="0.25">
      <c r="A10" s="1"/>
      <c r="B10" s="79"/>
      <c r="C10" s="79"/>
      <c r="D10" s="50"/>
    </row>
    <row r="11" spans="1:5" ht="15.75" x14ac:dyDescent="0.25">
      <c r="A11" s="51" t="s">
        <v>77</v>
      </c>
      <c r="B11" s="52" t="s">
        <v>44</v>
      </c>
      <c r="C11" s="53">
        <f>'1кв'!E22+'2кв'!E22+'3кв'!E22+'4кв'!E22</f>
        <v>33333.599999999999</v>
      </c>
      <c r="D11" s="50"/>
    </row>
    <row r="12" spans="1:5" ht="15.75" x14ac:dyDescent="0.25">
      <c r="A12" s="1"/>
      <c r="B12" s="7" t="s">
        <v>41</v>
      </c>
      <c r="C12" s="53">
        <f>'1кв'!E23+'2кв'!E23+'3кв'!E23+'4кв'!E23</f>
        <v>16028.400000000001</v>
      </c>
      <c r="D12" s="50"/>
      <c r="E12" s="54"/>
    </row>
    <row r="13" spans="1:5" ht="30" x14ac:dyDescent="0.25">
      <c r="B13" s="7" t="s">
        <v>78</v>
      </c>
      <c r="C13" s="53">
        <f>'1кв'!E24+'2кв'!E24+'3кв'!E24+'4кв'!E24</f>
        <v>7116.84</v>
      </c>
      <c r="D13" s="50"/>
    </row>
    <row r="14" spans="1:5" ht="15.75" x14ac:dyDescent="0.25">
      <c r="A14" s="51"/>
      <c r="B14" s="55" t="s">
        <v>29</v>
      </c>
      <c r="C14" s="53">
        <f>'1кв'!E25+'2кв'!E25+'3кв'!E25+'4кв'!E25</f>
        <v>1693.4699999999998</v>
      </c>
      <c r="D14" s="50"/>
    </row>
    <row r="15" spans="1:5" ht="15.75" x14ac:dyDescent="0.25">
      <c r="A15" s="51"/>
      <c r="B15" s="56" t="s">
        <v>89</v>
      </c>
      <c r="C15" s="57">
        <f>2*206.95+8*218.47</f>
        <v>2161.66</v>
      </c>
      <c r="D15" s="50"/>
    </row>
    <row r="16" spans="1:5" ht="15.75" x14ac:dyDescent="0.25">
      <c r="A16" s="51"/>
      <c r="B16" s="58" t="s">
        <v>79</v>
      </c>
      <c r="C16" s="57">
        <v>0</v>
      </c>
      <c r="D16" s="50"/>
    </row>
    <row r="17" spans="1:5" ht="15.75" x14ac:dyDescent="0.25">
      <c r="A17" s="1"/>
      <c r="B17" s="59" t="s">
        <v>80</v>
      </c>
      <c r="C17" s="60">
        <f>SUM(C11:C16)</f>
        <v>60333.97</v>
      </c>
      <c r="D17" s="50"/>
      <c r="E17" s="54"/>
    </row>
    <row r="18" spans="1:5" ht="15.75" x14ac:dyDescent="0.25">
      <c r="A18" s="1"/>
      <c r="B18" s="61" t="s">
        <v>91</v>
      </c>
      <c r="C18" s="60">
        <f>C6+C9-C17</f>
        <v>-14564.560000000012</v>
      </c>
      <c r="D18" s="50"/>
    </row>
    <row r="19" spans="1:5" ht="15.75" x14ac:dyDescent="0.25">
      <c r="A19" s="1"/>
      <c r="B19" s="44"/>
      <c r="C19" s="44"/>
      <c r="D19" s="50"/>
    </row>
    <row r="20" spans="1:5" ht="15.75" x14ac:dyDescent="0.25">
      <c r="A20" s="1"/>
      <c r="B20" s="83" t="s">
        <v>92</v>
      </c>
      <c r="C20" s="83"/>
      <c r="D20" s="50"/>
    </row>
    <row r="21" spans="1:5" ht="15.75" x14ac:dyDescent="0.25">
      <c r="A21" s="1"/>
      <c r="B21" s="83" t="s">
        <v>93</v>
      </c>
      <c r="C21" s="83">
        <v>710.45</v>
      </c>
      <c r="D21" s="50"/>
    </row>
    <row r="22" spans="1:5" ht="15.75" x14ac:dyDescent="0.25">
      <c r="A22" s="1"/>
      <c r="B22" s="84" t="s">
        <v>94</v>
      </c>
      <c r="C22" s="84">
        <v>0</v>
      </c>
      <c r="D22" s="50"/>
    </row>
    <row r="23" spans="1:5" ht="15.75" x14ac:dyDescent="0.25">
      <c r="A23" s="1"/>
      <c r="B23" s="83" t="s">
        <v>95</v>
      </c>
      <c r="C23" s="83">
        <f>C22-C21</f>
        <v>-710.45</v>
      </c>
      <c r="D23" s="50"/>
    </row>
    <row r="24" spans="1:5" ht="15.75" x14ac:dyDescent="0.25">
      <c r="A24" s="1"/>
      <c r="B24" s="44"/>
      <c r="C24" s="44"/>
      <c r="D24" s="50"/>
    </row>
    <row r="25" spans="1:5" ht="15.75" x14ac:dyDescent="0.25">
      <c r="A25" s="1"/>
      <c r="B25" s="44"/>
      <c r="C25" s="44"/>
      <c r="D25" s="50"/>
    </row>
    <row r="26" spans="1:5" ht="15.75" x14ac:dyDescent="0.25">
      <c r="A26" s="44" t="s">
        <v>81</v>
      </c>
      <c r="C26" s="44"/>
      <c r="D26" s="50"/>
    </row>
    <row r="27" spans="1:5" ht="15.75" x14ac:dyDescent="0.25">
      <c r="A27" s="1"/>
      <c r="B27" s="44"/>
      <c r="C27" s="44"/>
      <c r="D27" s="50"/>
    </row>
    <row r="28" spans="1:5" ht="15.75" x14ac:dyDescent="0.25">
      <c r="A28" s="1"/>
      <c r="B28" s="44"/>
      <c r="C28" s="44"/>
      <c r="D28" s="50"/>
    </row>
    <row r="29" spans="1:5" ht="15.75" x14ac:dyDescent="0.25">
      <c r="A29" s="1" t="s">
        <v>82</v>
      </c>
      <c r="B29" s="44" t="s">
        <v>83</v>
      </c>
      <c r="C29" s="44"/>
      <c r="D29" s="50"/>
    </row>
    <row r="30" spans="1:5" ht="15.75" x14ac:dyDescent="0.25">
      <c r="A30" s="1"/>
      <c r="B30" s="44" t="s">
        <v>84</v>
      </c>
      <c r="C30" s="44"/>
      <c r="D30" s="50"/>
    </row>
    <row r="31" spans="1:5" ht="15.75" x14ac:dyDescent="0.25">
      <c r="A31" s="1"/>
      <c r="B31" s="44" t="s">
        <v>85</v>
      </c>
      <c r="C31" s="44"/>
      <c r="D31" s="50"/>
    </row>
    <row r="32" spans="1:5" ht="15.75" x14ac:dyDescent="0.25">
      <c r="A32" s="1"/>
      <c r="B32" s="44"/>
      <c r="C32" s="44"/>
      <c r="D32" s="50"/>
    </row>
    <row r="33" spans="1:4" ht="15.75" x14ac:dyDescent="0.25">
      <c r="A33" s="1"/>
      <c r="B33" s="44"/>
      <c r="C33" s="44"/>
      <c r="D33" s="50"/>
    </row>
    <row r="34" spans="1:4" ht="15.75" x14ac:dyDescent="0.25">
      <c r="A34" s="1"/>
      <c r="B34" s="44" t="s">
        <v>86</v>
      </c>
      <c r="C34" s="44"/>
      <c r="D34" s="50"/>
    </row>
    <row r="35" spans="1:4" ht="15.75" x14ac:dyDescent="0.25">
      <c r="A35" s="1"/>
      <c r="B35" s="44"/>
      <c r="C35" s="44"/>
      <c r="D35" s="50"/>
    </row>
    <row r="36" spans="1:4" ht="15.75" x14ac:dyDescent="0.25">
      <c r="A36" s="1"/>
      <c r="B36" s="44"/>
      <c r="C36" s="44"/>
      <c r="D36" s="50"/>
    </row>
    <row r="37" spans="1:4" ht="15.75" x14ac:dyDescent="0.25">
      <c r="A37" s="1"/>
      <c r="B37" s="44"/>
      <c r="C37" s="44"/>
      <c r="D37" s="50"/>
    </row>
    <row r="38" spans="1:4" ht="15.75" x14ac:dyDescent="0.25">
      <c r="A38" s="1"/>
      <c r="B38" s="44"/>
      <c r="C38" s="44"/>
      <c r="D38" s="50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2022-03-10T12:16:08Z</dcterms:modified>
</cp:coreProperties>
</file>