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8" windowWidth="14808" windowHeight="7896" activeTab="4"/>
  </bookViews>
  <sheets>
    <sheet name="1кв" sheetId="16" r:id="rId1"/>
    <sheet name="2кв" sheetId="17" r:id="rId2"/>
    <sheet name="3кв" sheetId="18" r:id="rId3"/>
    <sheet name="4кв" sheetId="19" r:id="rId4"/>
    <sheet name="отчет" sheetId="20" r:id="rId5"/>
  </sheets>
  <definedNames>
    <definedName name="_xlnm.Print_Area" localSheetId="0">'1кв'!$A$1:$E$54</definedName>
    <definedName name="_xlnm.Print_Area" localSheetId="1">'2кв'!$A$1:$E$54</definedName>
    <definedName name="_xlnm.Print_Area" localSheetId="2">'3кв'!$A$1:$E$54</definedName>
    <definedName name="_xlnm.Print_Area" localSheetId="3">'4кв'!$A$1:$E$56</definedName>
    <definedName name="_xlnm.Print_Area" localSheetId="4">отчет!$A$1:$C$39</definedName>
  </definedNames>
  <calcPr calcId="145621"/>
</workbook>
</file>

<file path=xl/calcChain.xml><?xml version="1.0" encoding="utf-8"?>
<calcChain xmlns="http://schemas.openxmlformats.org/spreadsheetml/2006/main">
  <c r="E28" i="19" l="1"/>
  <c r="C28" i="20"/>
  <c r="E24" i="19"/>
  <c r="C25" i="20"/>
  <c r="E36" i="19"/>
  <c r="C29" i="20"/>
  <c r="D34" i="17"/>
  <c r="C27" i="20"/>
  <c r="C20" i="20"/>
  <c r="C21" i="20"/>
  <c r="C22" i="20"/>
  <c r="C23" i="20"/>
  <c r="C24" i="20"/>
  <c r="C18" i="20"/>
  <c r="C13" i="20"/>
  <c r="C6" i="20"/>
  <c r="E30" i="19"/>
  <c r="E31" i="19"/>
  <c r="E32" i="19"/>
  <c r="E33" i="19"/>
  <c r="E34" i="19"/>
  <c r="E35" i="19"/>
  <c r="E29" i="19"/>
  <c r="E23" i="19"/>
  <c r="E21" i="19"/>
  <c r="E20" i="19"/>
  <c r="C26" i="20" l="1"/>
  <c r="C14" i="20"/>
  <c r="B55" i="19"/>
  <c r="B50" i="18"/>
  <c r="E30" i="18"/>
  <c r="E31" i="18"/>
  <c r="E32" i="18"/>
  <c r="E33" i="18"/>
  <c r="E23" i="18"/>
  <c r="C19" i="20" s="1"/>
  <c r="E21" i="18"/>
  <c r="C17" i="20" s="1"/>
  <c r="E20" i="18"/>
  <c r="C16" i="20" s="1"/>
  <c r="C30" i="20" l="1"/>
  <c r="C31" i="20" s="1"/>
  <c r="B56" i="19"/>
  <c r="E34" i="18"/>
  <c r="B53" i="18"/>
  <c r="B54" i="18" s="1"/>
  <c r="B52" i="19" s="1"/>
  <c r="E21" i="17"/>
  <c r="E34" i="17" l="1"/>
  <c r="B50" i="17"/>
  <c r="E30" i="17"/>
  <c r="E31" i="17"/>
  <c r="E32" i="17"/>
  <c r="E33" i="17"/>
  <c r="E29" i="17" l="1"/>
  <c r="E23" i="17"/>
  <c r="E20" i="17"/>
  <c r="B53" i="17" s="1"/>
  <c r="B54" i="17" s="1"/>
  <c r="D20" i="17"/>
  <c r="E34" i="16" l="1"/>
  <c r="E31" i="16"/>
  <c r="E32" i="16"/>
  <c r="E29" i="16"/>
  <c r="D20" i="16" l="1"/>
  <c r="E23" i="16" l="1"/>
  <c r="E20" i="16"/>
  <c r="B53" i="16" l="1"/>
  <c r="B54" i="16" l="1"/>
</calcChain>
</file>

<file path=xl/sharedStrings.xml><?xml version="1.0" encoding="utf-8"?>
<sst xmlns="http://schemas.openxmlformats.org/spreadsheetml/2006/main" count="383" uniqueCount="134">
  <si>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</si>
  <si>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</si>
  <si>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</si>
  <si>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</si>
  <si>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</si>
  <si>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</si>
  <si>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</si>
  <si>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</si>
  <si>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</si>
  <si>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</si>
  <si>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</si>
  <si>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</si>
  <si>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</si>
  <si>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</si>
  <si>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</si>
  <si>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</si>
  <si>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</si>
  <si>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</si>
  <si>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</si>
  <si>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</si>
  <si>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г. Россошь, ул. Василевского, д. 3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</si>
  <si>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№9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</si>
  <si>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№3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Василевского</t>
    </r>
  </si>
  <si>
    <t>определена приложением № 9 к договору №9 от 01.04.2015 г.</t>
  </si>
  <si>
    <t>Услуги по дератизации и дезинфекции</t>
  </si>
  <si>
    <t>По заявке собственников или 4 раза в год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</si>
  <si>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</si>
  <si>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</si>
  <si>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</si>
  <si>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Итого:</t>
  </si>
  <si>
    <t>Стоимость материалов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</si>
  <si>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</si>
  <si>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t>1 квартал</t>
  </si>
  <si>
    <t>руб.</t>
  </si>
  <si>
    <t>январь</t>
  </si>
  <si>
    <t>февраль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</si>
  <si>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</si>
  <si>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</si>
  <si>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в т.ч. Оплачено</t>
  </si>
  <si>
    <t xml:space="preserve">Итого остаток на конец квартала </t>
  </si>
  <si>
    <t>S дома = 4216,8 м2</t>
  </si>
  <si>
    <t>ОДН по ХВС</t>
  </si>
  <si>
    <t>Расходы по содержанию и тек. ремонту</t>
  </si>
  <si>
    <t xml:space="preserve">Расходы по управлению МКД </t>
  </si>
  <si>
    <t>ОДН по электроэнергии</t>
  </si>
  <si>
    <t>ОДН по ГВС</t>
  </si>
  <si>
    <t>Остаток на начало квартала</t>
  </si>
  <si>
    <t>ОДН по водоотведению</t>
  </si>
  <si>
    <t xml:space="preserve">именуемый в дальнейшем "Заказчик", в лице  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</si>
  <si>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 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</si>
  <si>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 xml:space="preserve">Собственники МКД, в лице председателя совета МКД </t>
    </r>
  </si>
  <si>
    <t>ч/час</t>
  </si>
  <si>
    <t xml:space="preserve">Услуги по содержанию многоквартирного дома </t>
  </si>
  <si>
    <t>за  1 квартал 2020г.</t>
  </si>
  <si>
    <t>"31" 03  2020 г.</t>
  </si>
  <si>
    <t>Обработка подъездов хлорсодержащими растворами  протирка перил, почт.ящиков, замков ежедневно</t>
  </si>
  <si>
    <t>с 26.03 по 31.03</t>
  </si>
  <si>
    <t>Опиловка деревьев</t>
  </si>
  <si>
    <t>крепление трубы ХВС в подвале</t>
  </si>
  <si>
    <t>Ремонт качели со сваркой</t>
  </si>
  <si>
    <t>Замена участка ГВС в подвале  95 п/м(смета)</t>
  </si>
  <si>
    <t>февраль, март</t>
  </si>
  <si>
    <t>Замена участков стояков ГВС кв.1,3,5 (смета)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</si>
  <si>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2020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 триста тридцать три тысячи четыреста семьдесят один рубль 63 копейки</t>
    </r>
  </si>
  <si>
    <t>Предъявлено населению 270848,34</t>
  </si>
  <si>
    <t>за 2 квартал 2020 года</t>
  </si>
  <si>
    <t>"30" 06  2020 г.</t>
  </si>
  <si>
    <t>Обработка подъездов хлорсодержащими растворами  протирка перил, почт.ящиков, замков ежедневно, опрыскивание 1 раз в неделю</t>
  </si>
  <si>
    <t>2 квартал</t>
  </si>
  <si>
    <t>Частичный ремонт системы ХВС</t>
  </si>
  <si>
    <t>Замена участка стояка отопления в подвале</t>
  </si>
  <si>
    <t>частичный ремонт отмостки</t>
  </si>
  <si>
    <t>Крепление стояка КНС в подвале</t>
  </si>
  <si>
    <t>Ремонт детской площадки</t>
  </si>
  <si>
    <t>апрель</t>
  </si>
  <si>
    <t>май</t>
  </si>
  <si>
    <t>июнь</t>
  </si>
  <si>
    <t>Предъявлено населению 270939,76</t>
  </si>
  <si>
    <t xml:space="preserve">           2. Всего за период с "01" 04 2020 г. по "30" 06 2020 г. выполнено работ (оказано услуг) на общую сумму двести шестьдесят девять тысяч тридцать три рубля 50 копеек</t>
  </si>
  <si>
    <t>за 3 квартал 2020 года</t>
  </si>
  <si>
    <t>"30" 09  2020 г.</t>
  </si>
  <si>
    <t>3 квартал</t>
  </si>
  <si>
    <t>ремонт балконной плиты (кв,73)</t>
  </si>
  <si>
    <t>ремонт отд мест швов (кв.8)</t>
  </si>
  <si>
    <t>замена участка магистрали ГВС в ТУ,</t>
  </si>
  <si>
    <t>август</t>
  </si>
  <si>
    <t>Поверка ОПУ ТЭ</t>
  </si>
  <si>
    <t>Предъявлено населению 287246,71</t>
  </si>
  <si>
    <t>замена затворов отопления 2шт</t>
  </si>
  <si>
    <t>за 4 квартал 2020 года</t>
  </si>
  <si>
    <t>"31" 12 2020 г.</t>
  </si>
  <si>
    <t>4 квартал</t>
  </si>
  <si>
    <t>октябрь</t>
  </si>
  <si>
    <t>декабрь</t>
  </si>
  <si>
    <t>замена участка канализации в подвале</t>
  </si>
  <si>
    <t>Ремонт карусели</t>
  </si>
  <si>
    <t>Перекрытие затвора на вводе ГВС в дом</t>
  </si>
  <si>
    <t>Замена кранов на стояках ХВС и ГВС</t>
  </si>
  <si>
    <t>Ремонт водостока</t>
  </si>
  <si>
    <t>регулировка доводчика</t>
  </si>
  <si>
    <t>Монтаж информ.стендов с планами благ-ва</t>
  </si>
  <si>
    <t>Предъявлено населению 282179,71</t>
  </si>
  <si>
    <t>ОТЧЕТ</t>
  </si>
  <si>
    <t>О ВЫПОЛНЕННЫХ РАБОТАХ И ДВИЖЕНИИ  СРЕДСТВ</t>
  </si>
  <si>
    <t>НА ЛИЦЕВОМ СЧЕТЕ  ЗА  период  с 01.01.2020 по 31.12.2020г.</t>
  </si>
  <si>
    <t>Остаток на начало периода</t>
  </si>
  <si>
    <t xml:space="preserve">Доходы: </t>
  </si>
  <si>
    <t xml:space="preserve"> в том числе начислено:</t>
  </si>
  <si>
    <t>Оплачено в текущем периоде по квитанциям</t>
  </si>
  <si>
    <t>Итого доходов</t>
  </si>
  <si>
    <t>Расходы:</t>
  </si>
  <si>
    <t xml:space="preserve">горячая вода на СОИ  </t>
  </si>
  <si>
    <t xml:space="preserve">холодная вода на СОИ  </t>
  </si>
  <si>
    <t xml:space="preserve">электроэнергия на СОИ  </t>
  </si>
  <si>
    <t xml:space="preserve">водоотведение на СОИ </t>
  </si>
  <si>
    <t>работы по договору, всего</t>
  </si>
  <si>
    <t>Итого расходов</t>
  </si>
  <si>
    <t>Остаток средств на 01.01.2021</t>
  </si>
  <si>
    <t>Составил: инженер ПТО ____________________ Исраелян Е.В.</t>
  </si>
  <si>
    <t xml:space="preserve">Получил: </t>
  </si>
  <si>
    <t>Отчет за 2020 год.</t>
  </si>
  <si>
    <t>Перечень предлагаемых работ на 20210 год.</t>
  </si>
  <si>
    <t>Предложение по структуре тарифа на 2021 год.</t>
  </si>
  <si>
    <t>Председатель совета дома_____________________________________________</t>
  </si>
  <si>
    <t>по ж.д. ул.Василевского, д.3</t>
  </si>
  <si>
    <t>Начислено всего 1111214,52</t>
  </si>
  <si>
    <t>холодная вода на СОИ  - 7691,68</t>
  </si>
  <si>
    <t>горячая вода на СОИ  - 52010,46</t>
  </si>
  <si>
    <t>электроэнергия на СОИ -34807,48</t>
  </si>
  <si>
    <t>водоотведение на СОИ -30976,02</t>
  </si>
  <si>
    <t>Поверка ОПУ ТЭ (термомеры)</t>
  </si>
  <si>
    <t>Непредвиденные работы 148,3 ч/ч</t>
  </si>
  <si>
    <t xml:space="preserve">           2. Всего за период с "01" 07 2020 г. по "30" 09 2020 г. выполнено работ (оказано услуг) на общую сумму двести семьдесят пять тысяч семьсот одиннадцать рублей  04 копейки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</si>
  <si>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10 2020 г</t>
    </r>
    <r>
      <rPr>
        <sz val="11"/>
        <color theme="1"/>
        <rFont val="Times New Roman"/>
        <family val="1"/>
        <charset val="204"/>
      </rPr>
      <t>. по "31</t>
    </r>
    <r>
      <rPr>
        <u/>
        <sz val="11"/>
        <color theme="1"/>
        <rFont val="Times New Roman"/>
        <family val="1"/>
        <charset val="204"/>
      </rPr>
      <t>" 12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двести семьдесят пять тысяч триста восемьдесят семь рублей 46 копеек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</si>
</sst>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 ;\-#,##0.00\ "/>
    <numFmt numFmtId="165" formatCode="#,##0.00\ _₽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43" fontId="4" fillId="2" borderId="1" xfId="1" applyFont="1" applyFill="1" applyBorder="1" applyAlignment="1">
      <alignment horizontal="center" vertical="center" wrapText="1"/>
    </xf>
    <xf numFmtId="164" fontId="8" fillId="0" borderId="0" xfId="1" applyNumberFormat="1" applyFont="1"/>
    <xf numFmtId="164" fontId="4" fillId="0" borderId="0" xfId="1" applyNumberFormat="1" applyFont="1"/>
    <xf numFmtId="0" fontId="13" fillId="0" borderId="0" xfId="0" applyFont="1"/>
    <xf numFmtId="0" fontId="11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5" xfId="0" applyFont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1" fillId="0" borderId="6" xfId="0" applyFont="1" applyBorder="1" applyAlignment="1">
      <alignment horizontal="center"/>
    </xf>
    <xf numFmtId="165" fontId="4" fillId="0" borderId="1" xfId="0" applyNumberFormat="1" applyFont="1" applyBorder="1" applyAlignment="1">
      <alignment horizontal="right" vertical="center" wrapText="1"/>
    </xf>
    <xf numFmtId="164" fontId="4" fillId="0" borderId="0" xfId="0" applyNumberFormat="1" applyFont="1"/>
    <xf numFmtId="43" fontId="8" fillId="0" borderId="0" xfId="0" applyNumberFormat="1" applyFont="1"/>
    <xf numFmtId="0" fontId="11" fillId="0" borderId="7" xfId="0" applyFont="1" applyBorder="1" applyAlignment="1">
      <alignment wrapText="1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wrapText="1"/>
    </xf>
    <xf numFmtId="0" fontId="11" fillId="0" borderId="9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11" fillId="0" borderId="6" xfId="0" applyFont="1" applyFill="1" applyBorder="1" applyAlignment="1">
      <alignment wrapText="1"/>
    </xf>
    <xf numFmtId="0" fontId="11" fillId="0" borderId="6" xfId="0" applyFont="1" applyFill="1" applyBorder="1" applyAlignment="1">
      <alignment horizontal="center"/>
    </xf>
    <xf numFmtId="164" fontId="4" fillId="0" borderId="1" xfId="1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11" fillId="2" borderId="6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1" xfId="0" applyNumberFormat="1" applyFont="1" applyBorder="1"/>
    <xf numFmtId="165" fontId="12" fillId="0" borderId="1" xfId="1" applyNumberFormat="1" applyFont="1" applyBorder="1" applyAlignment="1">
      <alignment horizontal="center"/>
    </xf>
    <xf numFmtId="4" fontId="14" fillId="0" borderId="0" xfId="0" applyNumberFormat="1" applyFont="1"/>
    <xf numFmtId="0" fontId="3" fillId="0" borderId="0" xfId="0" applyFont="1" applyAlignment="1">
      <alignment horizontal="left"/>
    </xf>
    <xf numFmtId="0" fontId="2" fillId="0" borderId="1" xfId="0" applyFont="1" applyBorder="1" applyAlignment="1"/>
    <xf numFmtId="0" fontId="2" fillId="0" borderId="1" xfId="0" applyFont="1" applyBorder="1" applyAlignment="1">
      <alignment vertical="center" wrapText="1"/>
    </xf>
    <xf numFmtId="165" fontId="16" fillId="0" borderId="1" xfId="0" applyNumberFormat="1" applyFont="1" applyBorder="1" applyAlignment="1">
      <alignment horizontal="center"/>
    </xf>
    <xf numFmtId="164" fontId="4" fillId="0" borderId="0" xfId="1" applyNumberFormat="1" applyFont="1" applyBorder="1"/>
    <xf numFmtId="49" fontId="2" fillId="0" borderId="1" xfId="0" applyNumberFormat="1" applyFont="1" applyBorder="1" applyAlignment="1"/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left"/>
    </xf>
    <xf numFmtId="165" fontId="12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16" fillId="0" borderId="1" xfId="0" applyFont="1" applyBorder="1"/>
    <xf numFmtId="43" fontId="0" fillId="0" borderId="0" xfId="0" applyNumberFormat="1"/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2" fontId="2" fillId="0" borderId="1" xfId="1" applyNumberFormat="1" applyFont="1" applyBorder="1" applyAlignment="1">
      <alignment horizontal="center"/>
    </xf>
    <xf numFmtId="49" fontId="2" fillId="0" borderId="1" xfId="0" applyNumberFormat="1" applyFont="1" applyBorder="1" applyAlignment="1">
      <alignment vertical="center" wrapText="1"/>
    </xf>
    <xf numFmtId="43" fontId="2" fillId="0" borderId="10" xfId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2" fontId="12" fillId="0" borderId="1" xfId="1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left"/>
    </xf>
    <xf numFmtId="0" fontId="3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BreakPreview" topLeftCell="A22" zoomScaleNormal="100" zoomScaleSheetLayoutView="100" workbookViewId="0">
      <selection activeCell="A33" sqref="A33"/>
    </sheetView>
  </sheetViews>
  <sheetFormatPr defaultColWidth="9.109375" defaultRowHeight="13.8" x14ac:dyDescent="0.25"/>
  <cols>
    <col min="1" max="1" width="32.44140625" style="2" customWidth="1"/>
    <col min="2" max="2" width="21.33203125" style="2" customWidth="1"/>
    <col min="3" max="3" width="13.6640625" style="2" customWidth="1"/>
    <col min="4" max="4" width="17.44140625" style="2" customWidth="1"/>
    <col min="5" max="5" width="14.109375" style="2" customWidth="1"/>
    <col min="6" max="6" width="13.109375" style="2" bestFit="1" customWidth="1"/>
    <col min="7" max="16384" width="9.109375" style="2"/>
  </cols>
  <sheetData>
    <row r="1" spans="1:5" ht="15.6" x14ac:dyDescent="0.25">
      <c r="A1" s="61" t="s">
        <v>10</v>
      </c>
      <c r="B1" s="61"/>
      <c r="C1" s="61"/>
      <c r="D1" s="61"/>
      <c r="E1" s="61"/>
    </row>
    <row r="2" spans="1:5" ht="32.25" customHeight="1" x14ac:dyDescent="0.3">
      <c r="A2" s="62" t="s">
        <v>11</v>
      </c>
      <c r="B2" s="63"/>
      <c r="C2" s="63"/>
      <c r="D2" s="63"/>
      <c r="E2" s="63"/>
    </row>
    <row r="3" spans="1:5" ht="15.6" x14ac:dyDescent="0.3">
      <c r="A3" s="62" t="s">
        <v>53</v>
      </c>
      <c r="B3" s="62"/>
      <c r="C3" s="62"/>
      <c r="D3" s="62"/>
      <c r="E3" s="62"/>
    </row>
    <row r="4" spans="1:5" s="1" customFormat="1" ht="15.6" x14ac:dyDescent="0.3">
      <c r="A4" s="5" t="s">
        <v>12</v>
      </c>
      <c r="B4" s="40"/>
      <c r="C4" s="40"/>
      <c r="D4" s="64" t="s">
        <v>54</v>
      </c>
      <c r="E4" s="64"/>
    </row>
    <row r="5" spans="1:5" x14ac:dyDescent="0.25">
      <c r="A5" s="37"/>
      <c r="B5" s="4"/>
      <c r="C5" s="4"/>
      <c r="D5" s="4"/>
      <c r="E5" s="4"/>
    </row>
    <row r="6" spans="1:5" ht="17.25" customHeight="1" x14ac:dyDescent="0.25">
      <c r="A6" s="65" t="s">
        <v>0</v>
      </c>
      <c r="B6" s="65"/>
      <c r="C6" s="65"/>
      <c r="D6" s="65"/>
      <c r="E6" s="65"/>
    </row>
    <row r="7" spans="1:5" x14ac:dyDescent="0.25">
      <c r="A7" s="60" t="s">
        <v>20</v>
      </c>
      <c r="B7" s="60"/>
      <c r="C7" s="60"/>
      <c r="D7" s="60"/>
      <c r="E7" s="60"/>
    </row>
    <row r="8" spans="1:5" x14ac:dyDescent="0.25">
      <c r="A8" s="66" t="s">
        <v>1</v>
      </c>
      <c r="B8" s="66"/>
      <c r="C8" s="66"/>
      <c r="D8" s="66"/>
      <c r="E8" s="66"/>
    </row>
    <row r="9" spans="1:5" ht="16.2" customHeight="1" x14ac:dyDescent="0.25">
      <c r="A9" s="65" t="s">
        <v>48</v>
      </c>
      <c r="B9" s="65"/>
      <c r="C9" s="65"/>
      <c r="D9" s="65"/>
      <c r="E9" s="65"/>
    </row>
    <row r="10" spans="1:5" ht="24" customHeight="1" x14ac:dyDescent="0.25">
      <c r="A10" s="67" t="s">
        <v>13</v>
      </c>
      <c r="B10" s="68"/>
      <c r="C10" s="68"/>
      <c r="D10" s="68"/>
      <c r="E10" s="68"/>
    </row>
    <row r="11" spans="1:5" ht="29.25" customHeight="1" x14ac:dyDescent="0.25">
      <c r="A11" s="65" t="s">
        <v>49</v>
      </c>
      <c r="B11" s="65"/>
      <c r="C11" s="65"/>
      <c r="D11" s="65"/>
      <c r="E11" s="65"/>
    </row>
    <row r="12" spans="1:5" ht="15.75" customHeight="1" x14ac:dyDescent="0.25">
      <c r="A12" s="65" t="s">
        <v>26</v>
      </c>
      <c r="B12" s="65"/>
      <c r="C12" s="65"/>
      <c r="D12" s="65"/>
      <c r="E12" s="65"/>
    </row>
    <row r="13" spans="1:5" ht="17.25" customHeight="1" x14ac:dyDescent="0.25">
      <c r="A13" s="65" t="s">
        <v>27</v>
      </c>
      <c r="B13" s="65"/>
      <c r="C13" s="65"/>
      <c r="D13" s="65"/>
      <c r="E13" s="65"/>
    </row>
    <row r="14" spans="1:5" ht="11.4" customHeight="1" x14ac:dyDescent="0.25">
      <c r="A14" s="66" t="s">
        <v>14</v>
      </c>
      <c r="B14" s="69"/>
      <c r="C14" s="69"/>
      <c r="D14" s="69"/>
      <c r="E14" s="69"/>
    </row>
    <row r="15" spans="1:5" ht="27" customHeight="1" x14ac:dyDescent="0.25">
      <c r="A15" s="65" t="s">
        <v>15</v>
      </c>
      <c r="B15" s="65"/>
      <c r="C15" s="65"/>
      <c r="D15" s="65"/>
      <c r="E15" s="65"/>
    </row>
    <row r="16" spans="1:5" ht="59.4" customHeight="1" x14ac:dyDescent="0.25">
      <c r="A16" s="65" t="s">
        <v>21</v>
      </c>
      <c r="B16" s="65"/>
      <c r="C16" s="65"/>
      <c r="D16" s="65"/>
      <c r="E16" s="65"/>
    </row>
    <row r="17" spans="1:7" ht="30.6" customHeight="1" x14ac:dyDescent="0.25">
      <c r="A17" s="70" t="s">
        <v>22</v>
      </c>
      <c r="B17" s="70"/>
      <c r="C17" s="70"/>
      <c r="D17" s="70"/>
      <c r="E17" s="70"/>
    </row>
    <row r="18" spans="1:7" x14ac:dyDescent="0.25">
      <c r="A18" s="70"/>
      <c r="B18" s="70"/>
      <c r="C18" s="70"/>
      <c r="D18" s="70"/>
      <c r="E18" s="70"/>
      <c r="F18" s="2">
        <v>4216.8</v>
      </c>
      <c r="G18" s="2">
        <v>3</v>
      </c>
    </row>
    <row r="19" spans="1:7" ht="96.6" x14ac:dyDescent="0.25">
      <c r="A19" s="3" t="s">
        <v>6</v>
      </c>
      <c r="B19" s="3" t="s">
        <v>9</v>
      </c>
      <c r="C19" s="3" t="s">
        <v>2</v>
      </c>
      <c r="D19" s="3" t="s">
        <v>8</v>
      </c>
      <c r="E19" s="3" t="s">
        <v>7</v>
      </c>
    </row>
    <row r="20" spans="1:7" ht="39.6" x14ac:dyDescent="0.3">
      <c r="A20" s="22" t="s">
        <v>52</v>
      </c>
      <c r="B20" s="10" t="s">
        <v>23</v>
      </c>
      <c r="C20" s="3" t="s">
        <v>3</v>
      </c>
      <c r="D20" s="3">
        <f>12.4</f>
        <v>12.4</v>
      </c>
      <c r="E20" s="30">
        <f>D20*F18*G18</f>
        <v>156864.96000000002</v>
      </c>
    </row>
    <row r="21" spans="1:7" ht="55.2" x14ac:dyDescent="0.25">
      <c r="A21" s="8" t="s">
        <v>55</v>
      </c>
      <c r="B21" s="44" t="s">
        <v>56</v>
      </c>
      <c r="C21" s="3" t="s">
        <v>3</v>
      </c>
      <c r="D21" s="3"/>
      <c r="E21" s="9">
        <v>519.84</v>
      </c>
    </row>
    <row r="22" spans="1:7" ht="39.6" x14ac:dyDescent="0.25">
      <c r="A22" s="8" t="s">
        <v>24</v>
      </c>
      <c r="B22" s="10" t="s">
        <v>25</v>
      </c>
      <c r="C22" s="3" t="s">
        <v>3</v>
      </c>
      <c r="D22" s="3">
        <v>0</v>
      </c>
      <c r="E22" s="16">
        <v>4390.6000000000004</v>
      </c>
    </row>
    <row r="23" spans="1:7" x14ac:dyDescent="0.25">
      <c r="A23" s="23" t="s">
        <v>43</v>
      </c>
      <c r="B23" s="21" t="s">
        <v>28</v>
      </c>
      <c r="C23" s="24" t="s">
        <v>3</v>
      </c>
      <c r="D23" s="24">
        <v>4.5999999999999996</v>
      </c>
      <c r="E23" s="25">
        <f>D23*F18*G18</f>
        <v>58191.839999999997</v>
      </c>
    </row>
    <row r="24" spans="1:7" x14ac:dyDescent="0.25">
      <c r="A24" s="8" t="s">
        <v>41</v>
      </c>
      <c r="B24" s="10" t="s">
        <v>32</v>
      </c>
      <c r="C24" s="3" t="s">
        <v>33</v>
      </c>
      <c r="D24" s="3"/>
      <c r="E24" s="9">
        <v>0</v>
      </c>
    </row>
    <row r="25" spans="1:7" x14ac:dyDescent="0.25">
      <c r="A25" s="8" t="s">
        <v>45</v>
      </c>
      <c r="B25" s="10" t="s">
        <v>32</v>
      </c>
      <c r="C25" s="3" t="s">
        <v>33</v>
      </c>
      <c r="D25" s="3"/>
      <c r="E25" s="39">
        <v>14855.91</v>
      </c>
    </row>
    <row r="26" spans="1:7" x14ac:dyDescent="0.25">
      <c r="A26" s="8" t="s">
        <v>44</v>
      </c>
      <c r="B26" s="10" t="s">
        <v>32</v>
      </c>
      <c r="C26" s="3" t="s">
        <v>33</v>
      </c>
      <c r="D26" s="3"/>
      <c r="E26" s="9">
        <v>10787.7</v>
      </c>
    </row>
    <row r="27" spans="1:7" x14ac:dyDescent="0.25">
      <c r="A27" s="8" t="s">
        <v>47</v>
      </c>
      <c r="B27" s="10" t="s">
        <v>32</v>
      </c>
      <c r="C27" s="3" t="s">
        <v>33</v>
      </c>
      <c r="D27" s="3"/>
      <c r="E27" s="9">
        <v>7533.12</v>
      </c>
    </row>
    <row r="28" spans="1:7" x14ac:dyDescent="0.25">
      <c r="A28" s="8" t="s">
        <v>30</v>
      </c>
      <c r="B28" s="10" t="s">
        <v>32</v>
      </c>
      <c r="C28" s="3" t="s">
        <v>33</v>
      </c>
      <c r="D28" s="3"/>
      <c r="E28" s="9">
        <v>1434</v>
      </c>
    </row>
    <row r="29" spans="1:7" x14ac:dyDescent="0.25">
      <c r="A29" s="27" t="s">
        <v>57</v>
      </c>
      <c r="B29" s="26" t="s">
        <v>34</v>
      </c>
      <c r="C29" s="3" t="s">
        <v>51</v>
      </c>
      <c r="D29" s="26">
        <v>6</v>
      </c>
      <c r="E29" s="9">
        <f>D29*197.1</f>
        <v>1182.5999999999999</v>
      </c>
    </row>
    <row r="30" spans="1:7" ht="27.6" x14ac:dyDescent="0.25">
      <c r="A30" s="28" t="s">
        <v>60</v>
      </c>
      <c r="B30" s="20" t="s">
        <v>61</v>
      </c>
      <c r="C30" s="3" t="s">
        <v>33</v>
      </c>
      <c r="D30" s="20"/>
      <c r="E30" s="9">
        <v>64881.89</v>
      </c>
    </row>
    <row r="31" spans="1:7" x14ac:dyDescent="0.25">
      <c r="A31" s="45" t="s">
        <v>58</v>
      </c>
      <c r="B31" s="20" t="s">
        <v>35</v>
      </c>
      <c r="C31" s="3" t="s">
        <v>51</v>
      </c>
      <c r="D31" s="46">
        <v>5</v>
      </c>
      <c r="E31" s="9">
        <f t="shared" ref="E31:E32" si="0">D31*197.1</f>
        <v>985.5</v>
      </c>
    </row>
    <row r="32" spans="1:7" x14ac:dyDescent="0.25">
      <c r="A32" s="33" t="s">
        <v>59</v>
      </c>
      <c r="B32" s="20" t="s">
        <v>35</v>
      </c>
      <c r="C32" s="3" t="s">
        <v>51</v>
      </c>
      <c r="D32" s="34">
        <v>2</v>
      </c>
      <c r="E32" s="9">
        <f t="shared" si="0"/>
        <v>394.2</v>
      </c>
    </row>
    <row r="33" spans="1:6" ht="27.6" x14ac:dyDescent="0.25">
      <c r="A33" s="35" t="s">
        <v>62</v>
      </c>
      <c r="B33" s="29" t="s">
        <v>61</v>
      </c>
      <c r="C33" s="3" t="s">
        <v>33</v>
      </c>
      <c r="D33" s="29"/>
      <c r="E33" s="9">
        <v>11449.47</v>
      </c>
    </row>
    <row r="34" spans="1:6" s="15" customFormat="1" x14ac:dyDescent="0.25">
      <c r="A34" s="11" t="s">
        <v>29</v>
      </c>
      <c r="B34" s="12"/>
      <c r="C34" s="13"/>
      <c r="D34" s="13"/>
      <c r="E34" s="14">
        <f>SUM(E20:E33)</f>
        <v>333471.63</v>
      </c>
      <c r="F34" s="32"/>
    </row>
    <row r="36" spans="1:6" ht="36.75" customHeight="1" x14ac:dyDescent="0.25">
      <c r="A36" s="65" t="s">
        <v>63</v>
      </c>
      <c r="B36" s="65"/>
      <c r="C36" s="65"/>
      <c r="D36" s="65"/>
      <c r="E36" s="65"/>
    </row>
    <row r="37" spans="1:6" ht="30.75" customHeight="1" x14ac:dyDescent="0.25">
      <c r="A37" s="65" t="s">
        <v>19</v>
      </c>
      <c r="B37" s="65"/>
      <c r="C37" s="65"/>
      <c r="D37" s="65"/>
      <c r="E37" s="65"/>
    </row>
    <row r="38" spans="1:6" x14ac:dyDescent="0.25">
      <c r="A38" s="65" t="s">
        <v>18</v>
      </c>
      <c r="B38" s="65"/>
      <c r="C38" s="65"/>
      <c r="D38" s="65"/>
      <c r="E38" s="65"/>
    </row>
    <row r="39" spans="1:6" x14ac:dyDescent="0.25">
      <c r="A39" s="65" t="s">
        <v>36</v>
      </c>
      <c r="B39" s="65"/>
      <c r="C39" s="65"/>
      <c r="D39" s="65"/>
      <c r="E39" s="65"/>
    </row>
    <row r="40" spans="1:6" x14ac:dyDescent="0.25">
      <c r="A40" s="65" t="s">
        <v>16</v>
      </c>
      <c r="B40" s="65"/>
      <c r="C40" s="65"/>
      <c r="D40" s="65"/>
      <c r="E40" s="65"/>
    </row>
    <row r="41" spans="1:6" x14ac:dyDescent="0.25">
      <c r="A41" s="74" t="s">
        <v>4</v>
      </c>
      <c r="B41" s="74"/>
      <c r="C41" s="74"/>
      <c r="D41" s="74"/>
      <c r="E41" s="74"/>
    </row>
    <row r="42" spans="1:6" x14ac:dyDescent="0.25">
      <c r="A42" s="65" t="s">
        <v>16</v>
      </c>
      <c r="B42" s="65"/>
      <c r="C42" s="65"/>
      <c r="D42" s="65"/>
      <c r="E42" s="65"/>
    </row>
    <row r="43" spans="1:6" x14ac:dyDescent="0.25">
      <c r="A43" s="71" t="s">
        <v>31</v>
      </c>
      <c r="B43" s="71"/>
      <c r="C43" s="71"/>
      <c r="D43" s="71"/>
      <c r="E43" s="6"/>
    </row>
    <row r="44" spans="1:6" x14ac:dyDescent="0.25">
      <c r="B44" s="72" t="s">
        <v>17</v>
      </c>
      <c r="C44" s="72"/>
      <c r="D44" s="72"/>
      <c r="E44" s="7" t="s">
        <v>5</v>
      </c>
    </row>
    <row r="45" spans="1:6" x14ac:dyDescent="0.25">
      <c r="A45" s="36"/>
      <c r="B45" s="36"/>
      <c r="C45" s="36"/>
      <c r="D45" s="36"/>
      <c r="E45" s="36"/>
    </row>
    <row r="46" spans="1:6" x14ac:dyDescent="0.25">
      <c r="A46" s="71" t="s">
        <v>50</v>
      </c>
      <c r="B46" s="71"/>
      <c r="C46" s="71"/>
      <c r="D46" s="71"/>
      <c r="E46" s="6"/>
    </row>
    <row r="47" spans="1:6" x14ac:dyDescent="0.25">
      <c r="B47" s="73" t="s">
        <v>17</v>
      </c>
      <c r="C47" s="73"/>
      <c r="D47" s="73"/>
      <c r="E47" s="7" t="s">
        <v>5</v>
      </c>
    </row>
    <row r="48" spans="1:6" x14ac:dyDescent="0.25">
      <c r="A48" s="2" t="s">
        <v>40</v>
      </c>
    </row>
    <row r="49" spans="1:6" x14ac:dyDescent="0.25">
      <c r="A49" s="15" t="s">
        <v>37</v>
      </c>
    </row>
    <row r="50" spans="1:6" x14ac:dyDescent="0.25">
      <c r="A50" s="2" t="s">
        <v>46</v>
      </c>
      <c r="B50" s="17">
        <v>14049.28</v>
      </c>
    </row>
    <row r="51" spans="1:6" ht="31.2" x14ac:dyDescent="0.3">
      <c r="A51" s="22" t="s">
        <v>64</v>
      </c>
      <c r="B51" s="18"/>
    </row>
    <row r="52" spans="1:6" x14ac:dyDescent="0.25">
      <c r="A52" s="2" t="s">
        <v>38</v>
      </c>
      <c r="B52" s="18">
        <v>262069.82</v>
      </c>
    </row>
    <row r="53" spans="1:6" ht="27.6" x14ac:dyDescent="0.25">
      <c r="A53" s="38" t="s">
        <v>42</v>
      </c>
      <c r="B53" s="18">
        <f>E34</f>
        <v>333471.63</v>
      </c>
      <c r="F53" s="31"/>
    </row>
    <row r="54" spans="1:6" x14ac:dyDescent="0.25">
      <c r="A54" s="19" t="s">
        <v>39</v>
      </c>
      <c r="B54" s="17">
        <f>B50+B52-B53</f>
        <v>-57352.52999999997</v>
      </c>
    </row>
  </sheetData>
  <mergeCells count="28">
    <mergeCell ref="A43:D43"/>
    <mergeCell ref="B44:D44"/>
    <mergeCell ref="A46:D46"/>
    <mergeCell ref="B47:D47"/>
    <mergeCell ref="A37:E37"/>
    <mergeCell ref="A38:E38"/>
    <mergeCell ref="A39:E39"/>
    <mergeCell ref="A40:E40"/>
    <mergeCell ref="A41:E41"/>
    <mergeCell ref="A42:E42"/>
    <mergeCell ref="A36:E36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11811023622047245" right="0.19685039370078741" top="0.39370078740157483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BreakPreview" topLeftCell="A22" zoomScaleNormal="100" zoomScaleSheetLayoutView="100" workbookViewId="0">
      <selection activeCell="D35" sqref="D35"/>
    </sheetView>
  </sheetViews>
  <sheetFormatPr defaultColWidth="9.109375" defaultRowHeight="13.8" x14ac:dyDescent="0.25"/>
  <cols>
    <col min="1" max="1" width="32.44140625" style="2" customWidth="1"/>
    <col min="2" max="2" width="21.33203125" style="2" customWidth="1"/>
    <col min="3" max="3" width="13.6640625" style="2" customWidth="1"/>
    <col min="4" max="4" width="17.44140625" style="2" customWidth="1"/>
    <col min="5" max="5" width="14.109375" style="2" customWidth="1"/>
    <col min="6" max="6" width="13.109375" style="2" bestFit="1" customWidth="1"/>
    <col min="7" max="16384" width="9.109375" style="2"/>
  </cols>
  <sheetData>
    <row r="1" spans="1:5" ht="15.6" x14ac:dyDescent="0.25">
      <c r="A1" s="61" t="s">
        <v>10</v>
      </c>
      <c r="B1" s="61"/>
      <c r="C1" s="61"/>
      <c r="D1" s="61"/>
      <c r="E1" s="61"/>
    </row>
    <row r="2" spans="1:5" ht="32.25" customHeight="1" x14ac:dyDescent="0.3">
      <c r="A2" s="62" t="s">
        <v>11</v>
      </c>
      <c r="B2" s="63"/>
      <c r="C2" s="63"/>
      <c r="D2" s="63"/>
      <c r="E2" s="63"/>
    </row>
    <row r="3" spans="1:5" x14ac:dyDescent="0.25">
      <c r="A3" s="75" t="s">
        <v>65</v>
      </c>
      <c r="B3" s="75"/>
      <c r="C3" s="75"/>
      <c r="D3" s="75"/>
      <c r="E3" s="75"/>
    </row>
    <row r="4" spans="1:5" s="1" customFormat="1" ht="28.2" x14ac:dyDescent="0.3">
      <c r="A4" s="47" t="s">
        <v>12</v>
      </c>
      <c r="B4" s="4"/>
      <c r="C4" s="4"/>
      <c r="D4" s="4"/>
      <c r="E4" s="48" t="s">
        <v>66</v>
      </c>
    </row>
    <row r="5" spans="1:5" x14ac:dyDescent="0.25">
      <c r="A5" s="42"/>
      <c r="B5" s="4"/>
      <c r="C5" s="4"/>
      <c r="D5" s="4"/>
      <c r="E5" s="4"/>
    </row>
    <row r="6" spans="1:5" ht="17.25" customHeight="1" x14ac:dyDescent="0.25">
      <c r="A6" s="65" t="s">
        <v>0</v>
      </c>
      <c r="B6" s="65"/>
      <c r="C6" s="65"/>
      <c r="D6" s="65"/>
      <c r="E6" s="65"/>
    </row>
    <row r="7" spans="1:5" x14ac:dyDescent="0.25">
      <c r="A7" s="60" t="s">
        <v>20</v>
      </c>
      <c r="B7" s="60"/>
      <c r="C7" s="60"/>
      <c r="D7" s="60"/>
      <c r="E7" s="60"/>
    </row>
    <row r="8" spans="1:5" x14ac:dyDescent="0.25">
      <c r="A8" s="66" t="s">
        <v>1</v>
      </c>
      <c r="B8" s="66"/>
      <c r="C8" s="66"/>
      <c r="D8" s="66"/>
      <c r="E8" s="66"/>
    </row>
    <row r="9" spans="1:5" ht="16.2" customHeight="1" x14ac:dyDescent="0.25">
      <c r="A9" s="65" t="s">
        <v>48</v>
      </c>
      <c r="B9" s="65"/>
      <c r="C9" s="65"/>
      <c r="D9" s="65"/>
      <c r="E9" s="65"/>
    </row>
    <row r="10" spans="1:5" ht="24" customHeight="1" x14ac:dyDescent="0.25">
      <c r="A10" s="67" t="s">
        <v>13</v>
      </c>
      <c r="B10" s="68"/>
      <c r="C10" s="68"/>
      <c r="D10" s="68"/>
      <c r="E10" s="68"/>
    </row>
    <row r="11" spans="1:5" ht="29.25" customHeight="1" x14ac:dyDescent="0.25">
      <c r="A11" s="65" t="s">
        <v>49</v>
      </c>
      <c r="B11" s="65"/>
      <c r="C11" s="65"/>
      <c r="D11" s="65"/>
      <c r="E11" s="65"/>
    </row>
    <row r="12" spans="1:5" ht="15.75" customHeight="1" x14ac:dyDescent="0.25">
      <c r="A12" s="65" t="s">
        <v>26</v>
      </c>
      <c r="B12" s="65"/>
      <c r="C12" s="65"/>
      <c r="D12" s="65"/>
      <c r="E12" s="65"/>
    </row>
    <row r="13" spans="1:5" ht="17.25" customHeight="1" x14ac:dyDescent="0.25">
      <c r="A13" s="65" t="s">
        <v>27</v>
      </c>
      <c r="B13" s="65"/>
      <c r="C13" s="65"/>
      <c r="D13" s="65"/>
      <c r="E13" s="65"/>
    </row>
    <row r="14" spans="1:5" ht="11.4" customHeight="1" x14ac:dyDescent="0.25">
      <c r="A14" s="66" t="s">
        <v>14</v>
      </c>
      <c r="B14" s="69"/>
      <c r="C14" s="69"/>
      <c r="D14" s="69"/>
      <c r="E14" s="69"/>
    </row>
    <row r="15" spans="1:5" ht="27" customHeight="1" x14ac:dyDescent="0.25">
      <c r="A15" s="65" t="s">
        <v>15</v>
      </c>
      <c r="B15" s="65"/>
      <c r="C15" s="65"/>
      <c r="D15" s="65"/>
      <c r="E15" s="65"/>
    </row>
    <row r="16" spans="1:5" ht="59.4" customHeight="1" x14ac:dyDescent="0.25">
      <c r="A16" s="65" t="s">
        <v>21</v>
      </c>
      <c r="B16" s="65"/>
      <c r="C16" s="65"/>
      <c r="D16" s="65"/>
      <c r="E16" s="65"/>
    </row>
    <row r="17" spans="1:7" ht="30.6" customHeight="1" x14ac:dyDescent="0.25">
      <c r="A17" s="70" t="s">
        <v>22</v>
      </c>
      <c r="B17" s="70"/>
      <c r="C17" s="70"/>
      <c r="D17" s="70"/>
      <c r="E17" s="70"/>
    </row>
    <row r="18" spans="1:7" x14ac:dyDescent="0.25">
      <c r="A18" s="70"/>
      <c r="B18" s="70"/>
      <c r="C18" s="70"/>
      <c r="D18" s="70"/>
      <c r="E18" s="70"/>
      <c r="F18" s="2">
        <v>4216.8</v>
      </c>
      <c r="G18" s="2">
        <v>3</v>
      </c>
    </row>
    <row r="19" spans="1:7" ht="96.6" x14ac:dyDescent="0.25">
      <c r="A19" s="3" t="s">
        <v>6</v>
      </c>
      <c r="B19" s="3" t="s">
        <v>9</v>
      </c>
      <c r="C19" s="3" t="s">
        <v>2</v>
      </c>
      <c r="D19" s="3" t="s">
        <v>8</v>
      </c>
      <c r="E19" s="3" t="s">
        <v>7</v>
      </c>
    </row>
    <row r="20" spans="1:7" ht="39.6" x14ac:dyDescent="0.3">
      <c r="A20" s="22" t="s">
        <v>52</v>
      </c>
      <c r="B20" s="10" t="s">
        <v>23</v>
      </c>
      <c r="C20" s="3" t="s">
        <v>3</v>
      </c>
      <c r="D20" s="3">
        <f>12.4</f>
        <v>12.4</v>
      </c>
      <c r="E20" s="30">
        <f>D20*F18*G18</f>
        <v>156864.96000000002</v>
      </c>
    </row>
    <row r="21" spans="1:7" ht="69" x14ac:dyDescent="0.25">
      <c r="A21" s="8" t="s">
        <v>67</v>
      </c>
      <c r="B21" s="10" t="s">
        <v>68</v>
      </c>
      <c r="C21" s="3" t="s">
        <v>3</v>
      </c>
      <c r="D21" s="3"/>
      <c r="E21" s="9">
        <f>2543.64*3</f>
        <v>7630.92</v>
      </c>
    </row>
    <row r="22" spans="1:7" ht="39.6" x14ac:dyDescent="0.25">
      <c r="A22" s="8" t="s">
        <v>24</v>
      </c>
      <c r="B22" s="10" t="s">
        <v>25</v>
      </c>
      <c r="C22" s="3" t="s">
        <v>3</v>
      </c>
      <c r="D22" s="3">
        <v>0</v>
      </c>
      <c r="E22" s="16">
        <v>0</v>
      </c>
    </row>
    <row r="23" spans="1:7" x14ac:dyDescent="0.25">
      <c r="A23" s="23" t="s">
        <v>43</v>
      </c>
      <c r="B23" s="21" t="s">
        <v>28</v>
      </c>
      <c r="C23" s="24" t="s">
        <v>3</v>
      </c>
      <c r="D23" s="24">
        <v>4.5999999999999996</v>
      </c>
      <c r="E23" s="25">
        <f>D23*F18*G18</f>
        <v>58191.839999999997</v>
      </c>
    </row>
    <row r="24" spans="1:7" x14ac:dyDescent="0.25">
      <c r="A24" s="8" t="s">
        <v>41</v>
      </c>
      <c r="B24" s="10" t="s">
        <v>68</v>
      </c>
      <c r="C24" s="3" t="s">
        <v>33</v>
      </c>
      <c r="D24" s="3"/>
      <c r="E24" s="9">
        <v>0</v>
      </c>
    </row>
    <row r="25" spans="1:7" x14ac:dyDescent="0.25">
      <c r="A25" s="8" t="s">
        <v>45</v>
      </c>
      <c r="B25" s="10" t="s">
        <v>68</v>
      </c>
      <c r="C25" s="3" t="s">
        <v>33</v>
      </c>
      <c r="D25" s="3"/>
      <c r="E25" s="51">
        <v>14418.91</v>
      </c>
    </row>
    <row r="26" spans="1:7" x14ac:dyDescent="0.25">
      <c r="A26" s="8" t="s">
        <v>44</v>
      </c>
      <c r="B26" s="10" t="s">
        <v>68</v>
      </c>
      <c r="C26" s="3" t="s">
        <v>33</v>
      </c>
      <c r="D26" s="3"/>
      <c r="E26" s="9">
        <v>7511.35</v>
      </c>
    </row>
    <row r="27" spans="1:7" x14ac:dyDescent="0.25">
      <c r="A27" s="8" t="s">
        <v>47</v>
      </c>
      <c r="B27" s="10" t="s">
        <v>68</v>
      </c>
      <c r="C27" s="3" t="s">
        <v>33</v>
      </c>
      <c r="D27" s="3"/>
      <c r="E27" s="9">
        <v>7533.12</v>
      </c>
    </row>
    <row r="28" spans="1:7" x14ac:dyDescent="0.25">
      <c r="A28" s="8" t="s">
        <v>30</v>
      </c>
      <c r="B28" s="10" t="s">
        <v>68</v>
      </c>
      <c r="C28" s="3" t="s">
        <v>33</v>
      </c>
      <c r="D28" s="3"/>
      <c r="E28" s="9">
        <v>1854.29</v>
      </c>
    </row>
    <row r="29" spans="1:7" x14ac:dyDescent="0.25">
      <c r="A29" s="35" t="s">
        <v>73</v>
      </c>
      <c r="B29" s="29" t="s">
        <v>74</v>
      </c>
      <c r="C29" s="3" t="s">
        <v>51</v>
      </c>
      <c r="D29" s="29">
        <v>3.3</v>
      </c>
      <c r="E29" s="9">
        <f>D29*197.1</f>
        <v>650.42999999999995</v>
      </c>
    </row>
    <row r="30" spans="1:7" x14ac:dyDescent="0.25">
      <c r="A30" s="49" t="s">
        <v>69</v>
      </c>
      <c r="B30" s="29" t="s">
        <v>74</v>
      </c>
      <c r="C30" s="3" t="s">
        <v>51</v>
      </c>
      <c r="D30" s="50">
        <v>1</v>
      </c>
      <c r="E30" s="9">
        <f t="shared" ref="E30:E33" si="0">D30*197.1</f>
        <v>197.1</v>
      </c>
    </row>
    <row r="31" spans="1:7" ht="27.6" x14ac:dyDescent="0.25">
      <c r="A31" s="35" t="s">
        <v>70</v>
      </c>
      <c r="B31" s="29" t="s">
        <v>75</v>
      </c>
      <c r="C31" s="3" t="s">
        <v>51</v>
      </c>
      <c r="D31" s="29">
        <v>18</v>
      </c>
      <c r="E31" s="9">
        <f t="shared" si="0"/>
        <v>3547.7999999999997</v>
      </c>
    </row>
    <row r="32" spans="1:7" x14ac:dyDescent="0.25">
      <c r="A32" s="35" t="s">
        <v>71</v>
      </c>
      <c r="B32" s="29" t="s">
        <v>76</v>
      </c>
      <c r="C32" s="3" t="s">
        <v>51</v>
      </c>
      <c r="D32" s="29">
        <v>72</v>
      </c>
      <c r="E32" s="9">
        <f t="shared" si="0"/>
        <v>14191.199999999999</v>
      </c>
    </row>
    <row r="33" spans="1:6" x14ac:dyDescent="0.25">
      <c r="A33" s="35" t="s">
        <v>72</v>
      </c>
      <c r="B33" s="29" t="s">
        <v>76</v>
      </c>
      <c r="C33" s="3" t="s">
        <v>51</v>
      </c>
      <c r="D33" s="29">
        <v>2</v>
      </c>
      <c r="E33" s="9">
        <f t="shared" si="0"/>
        <v>394.2</v>
      </c>
    </row>
    <row r="34" spans="1:6" s="15" customFormat="1" x14ac:dyDescent="0.25">
      <c r="A34" s="11" t="s">
        <v>29</v>
      </c>
      <c r="B34" s="12"/>
      <c r="C34" s="13"/>
      <c r="D34" s="13">
        <f>SUM(D29:D33)</f>
        <v>96.3</v>
      </c>
      <c r="E34" s="14">
        <f>SUM(E20:E33)</f>
        <v>272986.12000000005</v>
      </c>
      <c r="F34" s="32"/>
    </row>
    <row r="36" spans="1:6" ht="36.75" customHeight="1" x14ac:dyDescent="0.25">
      <c r="A36" s="65" t="s">
        <v>78</v>
      </c>
      <c r="B36" s="65"/>
      <c r="C36" s="65"/>
      <c r="D36" s="65"/>
      <c r="E36" s="65"/>
    </row>
    <row r="37" spans="1:6" ht="21" customHeight="1" x14ac:dyDescent="0.25">
      <c r="A37" s="65" t="s">
        <v>19</v>
      </c>
      <c r="B37" s="65"/>
      <c r="C37" s="65"/>
      <c r="D37" s="65"/>
      <c r="E37" s="65"/>
    </row>
    <row r="38" spans="1:6" x14ac:dyDescent="0.25">
      <c r="A38" s="65" t="s">
        <v>18</v>
      </c>
      <c r="B38" s="65"/>
      <c r="C38" s="65"/>
      <c r="D38" s="65"/>
      <c r="E38" s="65"/>
    </row>
    <row r="39" spans="1:6" x14ac:dyDescent="0.25">
      <c r="A39" s="65" t="s">
        <v>36</v>
      </c>
      <c r="B39" s="65"/>
      <c r="C39" s="65"/>
      <c r="D39" s="65"/>
      <c r="E39" s="65"/>
    </row>
    <row r="40" spans="1:6" x14ac:dyDescent="0.25">
      <c r="A40" s="65" t="s">
        <v>16</v>
      </c>
      <c r="B40" s="65"/>
      <c r="C40" s="65"/>
      <c r="D40" s="65"/>
      <c r="E40" s="65"/>
    </row>
    <row r="41" spans="1:6" x14ac:dyDescent="0.25">
      <c r="A41" s="74" t="s">
        <v>4</v>
      </c>
      <c r="B41" s="74"/>
      <c r="C41" s="74"/>
      <c r="D41" s="74"/>
      <c r="E41" s="74"/>
    </row>
    <row r="42" spans="1:6" x14ac:dyDescent="0.25">
      <c r="A42" s="65" t="s">
        <v>16</v>
      </c>
      <c r="B42" s="65"/>
      <c r="C42" s="65"/>
      <c r="D42" s="65"/>
      <c r="E42" s="65"/>
    </row>
    <row r="43" spans="1:6" x14ac:dyDescent="0.25">
      <c r="A43" s="71" t="s">
        <v>31</v>
      </c>
      <c r="B43" s="71"/>
      <c r="C43" s="71"/>
      <c r="D43" s="71"/>
      <c r="E43" s="6"/>
    </row>
    <row r="44" spans="1:6" x14ac:dyDescent="0.25">
      <c r="B44" s="72" t="s">
        <v>17</v>
      </c>
      <c r="C44" s="72"/>
      <c r="D44" s="72"/>
      <c r="E44" s="7" t="s">
        <v>5</v>
      </c>
    </row>
    <row r="45" spans="1:6" x14ac:dyDescent="0.25">
      <c r="A45" s="41"/>
      <c r="B45" s="41"/>
      <c r="C45" s="41"/>
      <c r="D45" s="41"/>
      <c r="E45" s="41"/>
    </row>
    <row r="46" spans="1:6" x14ac:dyDescent="0.25">
      <c r="A46" s="71" t="s">
        <v>50</v>
      </c>
      <c r="B46" s="71"/>
      <c r="C46" s="71"/>
      <c r="D46" s="71"/>
      <c r="E46" s="6"/>
    </row>
    <row r="47" spans="1:6" x14ac:dyDescent="0.25">
      <c r="B47" s="73" t="s">
        <v>17</v>
      </c>
      <c r="C47" s="73"/>
      <c r="D47" s="73"/>
      <c r="E47" s="7" t="s">
        <v>5</v>
      </c>
    </row>
    <row r="48" spans="1:6" x14ac:dyDescent="0.25">
      <c r="A48" s="2" t="s">
        <v>40</v>
      </c>
    </row>
    <row r="49" spans="1:6" x14ac:dyDescent="0.25">
      <c r="A49" s="15" t="s">
        <v>37</v>
      </c>
    </row>
    <row r="50" spans="1:6" x14ac:dyDescent="0.25">
      <c r="A50" s="2" t="s">
        <v>46</v>
      </c>
      <c r="B50" s="17">
        <f>'1кв'!B54</f>
        <v>-57352.52999999997</v>
      </c>
    </row>
    <row r="51" spans="1:6" ht="31.2" x14ac:dyDescent="0.3">
      <c r="A51" s="22" t="s">
        <v>77</v>
      </c>
      <c r="B51" s="18"/>
    </row>
    <row r="52" spans="1:6" x14ac:dyDescent="0.25">
      <c r="A52" s="2" t="s">
        <v>38</v>
      </c>
      <c r="B52" s="18">
        <v>262622.96000000002</v>
      </c>
    </row>
    <row r="53" spans="1:6" ht="27.6" x14ac:dyDescent="0.25">
      <c r="A53" s="43" t="s">
        <v>42</v>
      </c>
      <c r="B53" s="18">
        <f>E34</f>
        <v>272986.12000000005</v>
      </c>
      <c r="F53" s="31"/>
    </row>
    <row r="54" spans="1:6" x14ac:dyDescent="0.25">
      <c r="A54" s="19" t="s">
        <v>39</v>
      </c>
      <c r="B54" s="17">
        <f>B50+B52-B53</f>
        <v>-67715.69</v>
      </c>
    </row>
  </sheetData>
  <mergeCells count="27">
    <mergeCell ref="A1:E1"/>
    <mergeCell ref="A2:E2"/>
    <mergeCell ref="A3:E3"/>
    <mergeCell ref="A6:E6"/>
    <mergeCell ref="A7:E7"/>
    <mergeCell ref="A36:E36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43:D43"/>
    <mergeCell ref="B44:D44"/>
    <mergeCell ref="A46:D46"/>
    <mergeCell ref="B47:D47"/>
    <mergeCell ref="A37:E37"/>
    <mergeCell ref="A38:E38"/>
    <mergeCell ref="A39:E39"/>
    <mergeCell ref="A40:E40"/>
    <mergeCell ref="A41:E41"/>
    <mergeCell ref="A42:E42"/>
  </mergeCells>
  <printOptions horizontalCentered="1"/>
  <pageMargins left="0.11811023622047245" right="0.19685039370078741" top="0.39370078740157483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BreakPreview" topLeftCell="A22" zoomScaleNormal="100" zoomScaleSheetLayoutView="100" workbookViewId="0">
      <selection activeCell="A36" sqref="A36:E36"/>
    </sheetView>
  </sheetViews>
  <sheetFormatPr defaultColWidth="9.109375" defaultRowHeight="13.8" x14ac:dyDescent="0.25"/>
  <cols>
    <col min="1" max="1" width="32.44140625" style="2" customWidth="1"/>
    <col min="2" max="2" width="21.33203125" style="2" customWidth="1"/>
    <col min="3" max="3" width="13.6640625" style="2" customWidth="1"/>
    <col min="4" max="4" width="17.44140625" style="2" customWidth="1"/>
    <col min="5" max="5" width="14.109375" style="2" customWidth="1"/>
    <col min="6" max="6" width="13.109375" style="2" bestFit="1" customWidth="1"/>
    <col min="7" max="16384" width="9.109375" style="2"/>
  </cols>
  <sheetData>
    <row r="1" spans="1:5" ht="15.6" x14ac:dyDescent="0.25">
      <c r="A1" s="61" t="s">
        <v>10</v>
      </c>
      <c r="B1" s="61"/>
      <c r="C1" s="61"/>
      <c r="D1" s="61"/>
      <c r="E1" s="61"/>
    </row>
    <row r="2" spans="1:5" ht="32.25" customHeight="1" x14ac:dyDescent="0.3">
      <c r="A2" s="62" t="s">
        <v>11</v>
      </c>
      <c r="B2" s="63"/>
      <c r="C2" s="63"/>
      <c r="D2" s="63"/>
      <c r="E2" s="63"/>
    </row>
    <row r="3" spans="1:5" x14ac:dyDescent="0.25">
      <c r="A3" s="75" t="s">
        <v>79</v>
      </c>
      <c r="B3" s="75"/>
      <c r="C3" s="75"/>
      <c r="D3" s="75"/>
      <c r="E3" s="75"/>
    </row>
    <row r="4" spans="1:5" s="1" customFormat="1" ht="28.2" x14ac:dyDescent="0.3">
      <c r="A4" s="47" t="s">
        <v>12</v>
      </c>
      <c r="B4" s="4"/>
      <c r="C4" s="4"/>
      <c r="D4" s="4"/>
      <c r="E4" s="48" t="s">
        <v>80</v>
      </c>
    </row>
    <row r="5" spans="1:5" x14ac:dyDescent="0.25">
      <c r="A5" s="53"/>
      <c r="B5" s="4"/>
      <c r="C5" s="4"/>
      <c r="D5" s="4"/>
      <c r="E5" s="4"/>
    </row>
    <row r="6" spans="1:5" ht="17.25" customHeight="1" x14ac:dyDescent="0.25">
      <c r="A6" s="65" t="s">
        <v>0</v>
      </c>
      <c r="B6" s="65"/>
      <c r="C6" s="65"/>
      <c r="D6" s="65"/>
      <c r="E6" s="65"/>
    </row>
    <row r="7" spans="1:5" x14ac:dyDescent="0.25">
      <c r="A7" s="60" t="s">
        <v>20</v>
      </c>
      <c r="B7" s="60"/>
      <c r="C7" s="60"/>
      <c r="D7" s="60"/>
      <c r="E7" s="60"/>
    </row>
    <row r="8" spans="1:5" x14ac:dyDescent="0.25">
      <c r="A8" s="66" t="s">
        <v>1</v>
      </c>
      <c r="B8" s="66"/>
      <c r="C8" s="66"/>
      <c r="D8" s="66"/>
      <c r="E8" s="66"/>
    </row>
    <row r="9" spans="1:5" ht="16.2" customHeight="1" x14ac:dyDescent="0.25">
      <c r="A9" s="65" t="s">
        <v>48</v>
      </c>
      <c r="B9" s="65"/>
      <c r="C9" s="65"/>
      <c r="D9" s="65"/>
      <c r="E9" s="65"/>
    </row>
    <row r="10" spans="1:5" ht="24" customHeight="1" x14ac:dyDescent="0.25">
      <c r="A10" s="67" t="s">
        <v>13</v>
      </c>
      <c r="B10" s="68"/>
      <c r="C10" s="68"/>
      <c r="D10" s="68"/>
      <c r="E10" s="68"/>
    </row>
    <row r="11" spans="1:5" ht="29.25" customHeight="1" x14ac:dyDescent="0.25">
      <c r="A11" s="65" t="s">
        <v>49</v>
      </c>
      <c r="B11" s="65"/>
      <c r="C11" s="65"/>
      <c r="D11" s="65"/>
      <c r="E11" s="65"/>
    </row>
    <row r="12" spans="1:5" ht="15.75" customHeight="1" x14ac:dyDescent="0.25">
      <c r="A12" s="65" t="s">
        <v>26</v>
      </c>
      <c r="B12" s="65"/>
      <c r="C12" s="65"/>
      <c r="D12" s="65"/>
      <c r="E12" s="65"/>
    </row>
    <row r="13" spans="1:5" ht="17.25" customHeight="1" x14ac:dyDescent="0.25">
      <c r="A13" s="65" t="s">
        <v>27</v>
      </c>
      <c r="B13" s="65"/>
      <c r="C13" s="65"/>
      <c r="D13" s="65"/>
      <c r="E13" s="65"/>
    </row>
    <row r="14" spans="1:5" ht="11.4" customHeight="1" x14ac:dyDescent="0.25">
      <c r="A14" s="66" t="s">
        <v>14</v>
      </c>
      <c r="B14" s="69"/>
      <c r="C14" s="69"/>
      <c r="D14" s="69"/>
      <c r="E14" s="69"/>
    </row>
    <row r="15" spans="1:5" ht="27" customHeight="1" x14ac:dyDescent="0.25">
      <c r="A15" s="65" t="s">
        <v>15</v>
      </c>
      <c r="B15" s="65"/>
      <c r="C15" s="65"/>
      <c r="D15" s="65"/>
      <c r="E15" s="65"/>
    </row>
    <row r="16" spans="1:5" ht="59.4" customHeight="1" x14ac:dyDescent="0.25">
      <c r="A16" s="65" t="s">
        <v>21</v>
      </c>
      <c r="B16" s="65"/>
      <c r="C16" s="65"/>
      <c r="D16" s="65"/>
      <c r="E16" s="65"/>
    </row>
    <row r="17" spans="1:7" ht="30.6" customHeight="1" x14ac:dyDescent="0.25">
      <c r="A17" s="70" t="s">
        <v>22</v>
      </c>
      <c r="B17" s="70"/>
      <c r="C17" s="70"/>
      <c r="D17" s="70"/>
      <c r="E17" s="70"/>
    </row>
    <row r="18" spans="1:7" x14ac:dyDescent="0.25">
      <c r="A18" s="70"/>
      <c r="B18" s="70"/>
      <c r="C18" s="70"/>
      <c r="D18" s="70"/>
      <c r="E18" s="70"/>
      <c r="F18" s="2">
        <v>4216.8</v>
      </c>
      <c r="G18" s="2">
        <v>3</v>
      </c>
    </row>
    <row r="19" spans="1:7" ht="96.6" x14ac:dyDescent="0.25">
      <c r="A19" s="3" t="s">
        <v>6</v>
      </c>
      <c r="B19" s="3" t="s">
        <v>9</v>
      </c>
      <c r="C19" s="3" t="s">
        <v>2</v>
      </c>
      <c r="D19" s="3" t="s">
        <v>8</v>
      </c>
      <c r="E19" s="3" t="s">
        <v>7</v>
      </c>
    </row>
    <row r="20" spans="1:7" ht="39.6" x14ac:dyDescent="0.3">
      <c r="A20" s="22" t="s">
        <v>52</v>
      </c>
      <c r="B20" s="10" t="s">
        <v>23</v>
      </c>
      <c r="C20" s="3" t="s">
        <v>3</v>
      </c>
      <c r="D20" s="3">
        <v>13.11</v>
      </c>
      <c r="E20" s="30">
        <f>D20*F18*G18</f>
        <v>165846.74400000001</v>
      </c>
    </row>
    <row r="21" spans="1:7" ht="69" x14ac:dyDescent="0.25">
      <c r="A21" s="8" t="s">
        <v>67</v>
      </c>
      <c r="B21" s="10" t="s">
        <v>81</v>
      </c>
      <c r="C21" s="3" t="s">
        <v>3</v>
      </c>
      <c r="D21" s="3"/>
      <c r="E21" s="9">
        <f>2543.64*3</f>
        <v>7630.92</v>
      </c>
    </row>
    <row r="22" spans="1:7" ht="39.6" x14ac:dyDescent="0.25">
      <c r="A22" s="8" t="s">
        <v>24</v>
      </c>
      <c r="B22" s="10" t="s">
        <v>25</v>
      </c>
      <c r="C22" s="3" t="s">
        <v>3</v>
      </c>
      <c r="D22" s="3">
        <v>0</v>
      </c>
      <c r="E22" s="16">
        <v>0</v>
      </c>
    </row>
    <row r="23" spans="1:7" x14ac:dyDescent="0.25">
      <c r="A23" s="23" t="s">
        <v>43</v>
      </c>
      <c r="B23" s="21" t="s">
        <v>28</v>
      </c>
      <c r="C23" s="24" t="s">
        <v>3</v>
      </c>
      <c r="D23" s="24">
        <v>4.78</v>
      </c>
      <c r="E23" s="25">
        <f>D23*F18*G18</f>
        <v>60468.912000000011</v>
      </c>
    </row>
    <row r="24" spans="1:7" x14ac:dyDescent="0.25">
      <c r="A24" s="8" t="s">
        <v>41</v>
      </c>
      <c r="B24" s="10" t="s">
        <v>81</v>
      </c>
      <c r="C24" s="3" t="s">
        <v>33</v>
      </c>
      <c r="D24" s="3"/>
      <c r="E24" s="9">
        <v>3514.99</v>
      </c>
    </row>
    <row r="25" spans="1:7" x14ac:dyDescent="0.25">
      <c r="A25" s="8" t="s">
        <v>45</v>
      </c>
      <c r="B25" s="10" t="s">
        <v>81</v>
      </c>
      <c r="C25" s="3" t="s">
        <v>33</v>
      </c>
      <c r="D25" s="3"/>
      <c r="E25" s="51">
        <v>12086.96</v>
      </c>
    </row>
    <row r="26" spans="1:7" x14ac:dyDescent="0.25">
      <c r="A26" s="8" t="s">
        <v>44</v>
      </c>
      <c r="B26" s="10" t="s">
        <v>81</v>
      </c>
      <c r="C26" s="3" t="s">
        <v>33</v>
      </c>
      <c r="D26" s="3"/>
      <c r="E26" s="9">
        <v>8096.16</v>
      </c>
    </row>
    <row r="27" spans="1:7" x14ac:dyDescent="0.25">
      <c r="A27" s="8" t="s">
        <v>47</v>
      </c>
      <c r="B27" s="10" t="s">
        <v>81</v>
      </c>
      <c r="C27" s="3" t="s">
        <v>33</v>
      </c>
      <c r="D27" s="3"/>
      <c r="E27" s="9">
        <v>7957.65</v>
      </c>
    </row>
    <row r="28" spans="1:7" x14ac:dyDescent="0.25">
      <c r="A28" s="8" t="s">
        <v>30</v>
      </c>
      <c r="B28" s="10" t="s">
        <v>81</v>
      </c>
      <c r="C28" s="3" t="s">
        <v>33</v>
      </c>
      <c r="D28" s="3"/>
      <c r="E28" s="9">
        <v>4665.95</v>
      </c>
    </row>
    <row r="29" spans="1:7" x14ac:dyDescent="0.25">
      <c r="A29" s="58" t="s">
        <v>86</v>
      </c>
      <c r="B29" s="10" t="s">
        <v>81</v>
      </c>
      <c r="C29" s="3" t="s">
        <v>33</v>
      </c>
      <c r="D29" s="59"/>
      <c r="E29" s="9">
        <v>1096.8</v>
      </c>
    </row>
    <row r="30" spans="1:7" x14ac:dyDescent="0.25">
      <c r="A30" s="35" t="s">
        <v>82</v>
      </c>
      <c r="B30" s="29" t="s">
        <v>85</v>
      </c>
      <c r="C30" s="3" t="s">
        <v>51</v>
      </c>
      <c r="D30" s="29">
        <v>3</v>
      </c>
      <c r="E30" s="9">
        <f t="shared" ref="E30:E33" si="0">D30*206.95</f>
        <v>620.84999999999991</v>
      </c>
    </row>
    <row r="31" spans="1:7" x14ac:dyDescent="0.25">
      <c r="A31" s="35" t="s">
        <v>83</v>
      </c>
      <c r="B31" s="29" t="s">
        <v>85</v>
      </c>
      <c r="C31" s="3" t="s">
        <v>51</v>
      </c>
      <c r="D31" s="29">
        <v>3</v>
      </c>
      <c r="E31" s="9">
        <f t="shared" si="0"/>
        <v>620.84999999999991</v>
      </c>
    </row>
    <row r="32" spans="1:7" ht="27.6" x14ac:dyDescent="0.25">
      <c r="A32" s="35" t="s">
        <v>84</v>
      </c>
      <c r="B32" s="29" t="s">
        <v>85</v>
      </c>
      <c r="C32" s="3" t="s">
        <v>51</v>
      </c>
      <c r="D32" s="29">
        <v>11</v>
      </c>
      <c r="E32" s="9">
        <f t="shared" si="0"/>
        <v>2276.4499999999998</v>
      </c>
    </row>
    <row r="33" spans="1:6" x14ac:dyDescent="0.25">
      <c r="A33" s="35" t="s">
        <v>88</v>
      </c>
      <c r="B33" s="29" t="s">
        <v>85</v>
      </c>
      <c r="C33" s="3" t="s">
        <v>51</v>
      </c>
      <c r="D33" s="29">
        <v>4</v>
      </c>
      <c r="E33" s="9">
        <f t="shared" si="0"/>
        <v>827.8</v>
      </c>
    </row>
    <row r="34" spans="1:6" s="15" customFormat="1" x14ac:dyDescent="0.25">
      <c r="A34" s="11" t="s">
        <v>29</v>
      </c>
      <c r="B34" s="12"/>
      <c r="C34" s="13"/>
      <c r="D34" s="13"/>
      <c r="E34" s="14">
        <f>SUM(E20:E33)</f>
        <v>275711.03599999996</v>
      </c>
      <c r="F34" s="32"/>
    </row>
    <row r="36" spans="1:6" ht="36.75" customHeight="1" x14ac:dyDescent="0.25">
      <c r="A36" s="65" t="s">
        <v>132</v>
      </c>
      <c r="B36" s="65"/>
      <c r="C36" s="65"/>
      <c r="D36" s="65"/>
      <c r="E36" s="65"/>
    </row>
    <row r="37" spans="1:6" ht="21" customHeight="1" x14ac:dyDescent="0.25">
      <c r="A37" s="65" t="s">
        <v>19</v>
      </c>
      <c r="B37" s="65"/>
      <c r="C37" s="65"/>
      <c r="D37" s="65"/>
      <c r="E37" s="65"/>
    </row>
    <row r="38" spans="1:6" x14ac:dyDescent="0.25">
      <c r="A38" s="65" t="s">
        <v>18</v>
      </c>
      <c r="B38" s="65"/>
      <c r="C38" s="65"/>
      <c r="D38" s="65"/>
      <c r="E38" s="65"/>
    </row>
    <row r="39" spans="1:6" x14ac:dyDescent="0.25">
      <c r="A39" s="65" t="s">
        <v>36</v>
      </c>
      <c r="B39" s="65"/>
      <c r="C39" s="65"/>
      <c r="D39" s="65"/>
      <c r="E39" s="65"/>
    </row>
    <row r="40" spans="1:6" x14ac:dyDescent="0.25">
      <c r="A40" s="65" t="s">
        <v>16</v>
      </c>
      <c r="B40" s="65"/>
      <c r="C40" s="65"/>
      <c r="D40" s="65"/>
      <c r="E40" s="65"/>
    </row>
    <row r="41" spans="1:6" x14ac:dyDescent="0.25">
      <c r="A41" s="74" t="s">
        <v>4</v>
      </c>
      <c r="B41" s="74"/>
      <c r="C41" s="74"/>
      <c r="D41" s="74"/>
      <c r="E41" s="74"/>
    </row>
    <row r="42" spans="1:6" x14ac:dyDescent="0.25">
      <c r="A42" s="65" t="s">
        <v>16</v>
      </c>
      <c r="B42" s="65"/>
      <c r="C42" s="65"/>
      <c r="D42" s="65"/>
      <c r="E42" s="65"/>
    </row>
    <row r="43" spans="1:6" x14ac:dyDescent="0.25">
      <c r="A43" s="71" t="s">
        <v>31</v>
      </c>
      <c r="B43" s="71"/>
      <c r="C43" s="71"/>
      <c r="D43" s="71"/>
      <c r="E43" s="6"/>
    </row>
    <row r="44" spans="1:6" x14ac:dyDescent="0.25">
      <c r="B44" s="72" t="s">
        <v>17</v>
      </c>
      <c r="C44" s="72"/>
      <c r="D44" s="72"/>
      <c r="E44" s="7" t="s">
        <v>5</v>
      </c>
    </row>
    <row r="45" spans="1:6" x14ac:dyDescent="0.25">
      <c r="A45" s="52"/>
      <c r="B45" s="52"/>
      <c r="C45" s="52"/>
      <c r="D45" s="52"/>
      <c r="E45" s="52"/>
    </row>
    <row r="46" spans="1:6" x14ac:dyDescent="0.25">
      <c r="A46" s="71" t="s">
        <v>50</v>
      </c>
      <c r="B46" s="71"/>
      <c r="C46" s="71"/>
      <c r="D46" s="71"/>
      <c r="E46" s="6"/>
    </row>
    <row r="47" spans="1:6" x14ac:dyDescent="0.25">
      <c r="B47" s="73" t="s">
        <v>17</v>
      </c>
      <c r="C47" s="73"/>
      <c r="D47" s="73"/>
      <c r="E47" s="7" t="s">
        <v>5</v>
      </c>
    </row>
    <row r="48" spans="1:6" x14ac:dyDescent="0.25">
      <c r="A48" s="2" t="s">
        <v>40</v>
      </c>
    </row>
    <row r="49" spans="1:6" x14ac:dyDescent="0.25">
      <c r="A49" s="15" t="s">
        <v>37</v>
      </c>
    </row>
    <row r="50" spans="1:6" x14ac:dyDescent="0.25">
      <c r="A50" s="2" t="s">
        <v>46</v>
      </c>
      <c r="B50" s="17">
        <f>'2кв'!B54</f>
        <v>-67715.69</v>
      </c>
    </row>
    <row r="51" spans="1:6" ht="31.2" x14ac:dyDescent="0.3">
      <c r="A51" s="22" t="s">
        <v>87</v>
      </c>
      <c r="B51" s="18"/>
    </row>
    <row r="52" spans="1:6" x14ac:dyDescent="0.25">
      <c r="A52" s="2" t="s">
        <v>38</v>
      </c>
      <c r="B52" s="18">
        <v>275105.95</v>
      </c>
    </row>
    <row r="53" spans="1:6" ht="27.6" x14ac:dyDescent="0.25">
      <c r="A53" s="54" t="s">
        <v>42</v>
      </c>
      <c r="B53" s="18">
        <f>E34</f>
        <v>275711.03599999996</v>
      </c>
      <c r="F53" s="31"/>
    </row>
    <row r="54" spans="1:6" x14ac:dyDescent="0.25">
      <c r="A54" s="19" t="s">
        <v>39</v>
      </c>
      <c r="B54" s="17">
        <f>B50+B52-B53</f>
        <v>-68320.775999999954</v>
      </c>
    </row>
  </sheetData>
  <mergeCells count="27">
    <mergeCell ref="A8:E8"/>
    <mergeCell ref="A1:E1"/>
    <mergeCell ref="A2:E2"/>
    <mergeCell ref="A3:E3"/>
    <mergeCell ref="A6:E6"/>
    <mergeCell ref="A7:E7"/>
    <mergeCell ref="A37:E37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36:E36"/>
    <mergeCell ref="B44:D44"/>
    <mergeCell ref="A46:D46"/>
    <mergeCell ref="B47:D47"/>
    <mergeCell ref="A38:E38"/>
    <mergeCell ref="A39:E39"/>
    <mergeCell ref="A40:E40"/>
    <mergeCell ref="A41:E41"/>
    <mergeCell ref="A42:E42"/>
    <mergeCell ref="A43:D43"/>
  </mergeCells>
  <printOptions horizontalCentered="1"/>
  <pageMargins left="0.11811023622047245" right="0.19685039370078741" top="0.39370078740157483" bottom="0.59055118110236227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view="pageBreakPreview" topLeftCell="A17" zoomScaleNormal="100" zoomScaleSheetLayoutView="100" workbookViewId="0">
      <selection activeCell="B22" sqref="B22"/>
    </sheetView>
  </sheetViews>
  <sheetFormatPr defaultColWidth="9.109375" defaultRowHeight="13.8" x14ac:dyDescent="0.25"/>
  <cols>
    <col min="1" max="1" width="32.44140625" style="2" customWidth="1"/>
    <col min="2" max="2" width="21.33203125" style="2" customWidth="1"/>
    <col min="3" max="3" width="13.6640625" style="2" customWidth="1"/>
    <col min="4" max="4" width="17.44140625" style="2" customWidth="1"/>
    <col min="5" max="5" width="14.109375" style="2" customWidth="1"/>
    <col min="6" max="6" width="13.109375" style="2" bestFit="1" customWidth="1"/>
    <col min="7" max="16384" width="9.109375" style="2"/>
  </cols>
  <sheetData>
    <row r="1" spans="1:5" ht="15.6" x14ac:dyDescent="0.25">
      <c r="A1" s="61" t="s">
        <v>10</v>
      </c>
      <c r="B1" s="61"/>
      <c r="C1" s="61"/>
      <c r="D1" s="61"/>
      <c r="E1" s="61"/>
    </row>
    <row r="2" spans="1:5" ht="32.25" customHeight="1" x14ac:dyDescent="0.3">
      <c r="A2" s="62" t="s">
        <v>11</v>
      </c>
      <c r="B2" s="63"/>
      <c r="C2" s="63"/>
      <c r="D2" s="63"/>
      <c r="E2" s="63"/>
    </row>
    <row r="3" spans="1:5" x14ac:dyDescent="0.25">
      <c r="A3" s="75" t="s">
        <v>89</v>
      </c>
      <c r="B3" s="75"/>
      <c r="C3" s="75"/>
      <c r="D3" s="75"/>
      <c r="E3" s="75"/>
    </row>
    <row r="4" spans="1:5" s="1" customFormat="1" ht="15.6" x14ac:dyDescent="0.3">
      <c r="A4" s="47" t="s">
        <v>12</v>
      </c>
      <c r="B4" s="4"/>
      <c r="C4" s="4"/>
      <c r="D4" s="4"/>
      <c r="E4" s="48" t="s">
        <v>90</v>
      </c>
    </row>
    <row r="5" spans="1:5" x14ac:dyDescent="0.25">
      <c r="A5" s="56"/>
      <c r="B5" s="4"/>
      <c r="C5" s="4"/>
      <c r="D5" s="4"/>
      <c r="E5" s="4"/>
    </row>
    <row r="6" spans="1:5" ht="17.25" customHeight="1" x14ac:dyDescent="0.25">
      <c r="A6" s="65" t="s">
        <v>0</v>
      </c>
      <c r="B6" s="65"/>
      <c r="C6" s="65"/>
      <c r="D6" s="65"/>
      <c r="E6" s="65"/>
    </row>
    <row r="7" spans="1:5" x14ac:dyDescent="0.25">
      <c r="A7" s="60" t="s">
        <v>20</v>
      </c>
      <c r="B7" s="60"/>
      <c r="C7" s="60"/>
      <c r="D7" s="60"/>
      <c r="E7" s="60"/>
    </row>
    <row r="8" spans="1:5" x14ac:dyDescent="0.25">
      <c r="A8" s="66" t="s">
        <v>1</v>
      </c>
      <c r="B8" s="66"/>
      <c r="C8" s="66"/>
      <c r="D8" s="66"/>
      <c r="E8" s="66"/>
    </row>
    <row r="9" spans="1:5" ht="16.2" customHeight="1" x14ac:dyDescent="0.25">
      <c r="A9" s="65" t="s">
        <v>48</v>
      </c>
      <c r="B9" s="65"/>
      <c r="C9" s="65"/>
      <c r="D9" s="65"/>
      <c r="E9" s="65"/>
    </row>
    <row r="10" spans="1:5" ht="24" customHeight="1" x14ac:dyDescent="0.25">
      <c r="A10" s="67" t="s">
        <v>13</v>
      </c>
      <c r="B10" s="68"/>
      <c r="C10" s="68"/>
      <c r="D10" s="68"/>
      <c r="E10" s="68"/>
    </row>
    <row r="11" spans="1:5" ht="29.25" customHeight="1" x14ac:dyDescent="0.25">
      <c r="A11" s="65" t="s">
        <v>49</v>
      </c>
      <c r="B11" s="65"/>
      <c r="C11" s="65"/>
      <c r="D11" s="65"/>
      <c r="E11" s="65"/>
    </row>
    <row r="12" spans="1:5" ht="15.75" customHeight="1" x14ac:dyDescent="0.25">
      <c r="A12" s="65" t="s">
        <v>26</v>
      </c>
      <c r="B12" s="65"/>
      <c r="C12" s="65"/>
      <c r="D12" s="65"/>
      <c r="E12" s="65"/>
    </row>
    <row r="13" spans="1:5" ht="17.25" customHeight="1" x14ac:dyDescent="0.25">
      <c r="A13" s="65" t="s">
        <v>27</v>
      </c>
      <c r="B13" s="65"/>
      <c r="C13" s="65"/>
      <c r="D13" s="65"/>
      <c r="E13" s="65"/>
    </row>
    <row r="14" spans="1:5" ht="11.4" customHeight="1" x14ac:dyDescent="0.25">
      <c r="A14" s="66" t="s">
        <v>14</v>
      </c>
      <c r="B14" s="69"/>
      <c r="C14" s="69"/>
      <c r="D14" s="69"/>
      <c r="E14" s="69"/>
    </row>
    <row r="15" spans="1:5" ht="27" customHeight="1" x14ac:dyDescent="0.25">
      <c r="A15" s="65" t="s">
        <v>15</v>
      </c>
      <c r="B15" s="65"/>
      <c r="C15" s="65"/>
      <c r="D15" s="65"/>
      <c r="E15" s="65"/>
    </row>
    <row r="16" spans="1:5" ht="59.4" customHeight="1" x14ac:dyDescent="0.25">
      <c r="A16" s="65" t="s">
        <v>21</v>
      </c>
      <c r="B16" s="65"/>
      <c r="C16" s="65"/>
      <c r="D16" s="65"/>
      <c r="E16" s="65"/>
    </row>
    <row r="17" spans="1:7" ht="30.6" customHeight="1" x14ac:dyDescent="0.25">
      <c r="A17" s="70" t="s">
        <v>22</v>
      </c>
      <c r="B17" s="70"/>
      <c r="C17" s="70"/>
      <c r="D17" s="70"/>
      <c r="E17" s="70"/>
    </row>
    <row r="18" spans="1:7" x14ac:dyDescent="0.25">
      <c r="A18" s="70"/>
      <c r="B18" s="70"/>
      <c r="C18" s="70"/>
      <c r="D18" s="70"/>
      <c r="E18" s="70"/>
      <c r="F18" s="2">
        <v>4216.8</v>
      </c>
      <c r="G18" s="2">
        <v>3</v>
      </c>
    </row>
    <row r="19" spans="1:7" ht="96.6" x14ac:dyDescent="0.25">
      <c r="A19" s="3" t="s">
        <v>6</v>
      </c>
      <c r="B19" s="3" t="s">
        <v>9</v>
      </c>
      <c r="C19" s="3" t="s">
        <v>2</v>
      </c>
      <c r="D19" s="3" t="s">
        <v>8</v>
      </c>
      <c r="E19" s="3" t="s">
        <v>7</v>
      </c>
    </row>
    <row r="20" spans="1:7" ht="39.6" x14ac:dyDescent="0.3">
      <c r="A20" s="22" t="s">
        <v>52</v>
      </c>
      <c r="B20" s="10" t="s">
        <v>23</v>
      </c>
      <c r="C20" s="3" t="s">
        <v>3</v>
      </c>
      <c r="D20" s="3">
        <v>13.11</v>
      </c>
      <c r="E20" s="30">
        <f>D20*F18*G18</f>
        <v>165846.74400000001</v>
      </c>
    </row>
    <row r="21" spans="1:7" ht="69" x14ac:dyDescent="0.25">
      <c r="A21" s="8" t="s">
        <v>67</v>
      </c>
      <c r="B21" s="10" t="s">
        <v>91</v>
      </c>
      <c r="C21" s="3" t="s">
        <v>3</v>
      </c>
      <c r="D21" s="3"/>
      <c r="E21" s="9">
        <f>2543.64*3</f>
        <v>7630.92</v>
      </c>
    </row>
    <row r="22" spans="1:7" ht="39.6" x14ac:dyDescent="0.25">
      <c r="A22" s="8" t="s">
        <v>24</v>
      </c>
      <c r="B22" s="10" t="s">
        <v>25</v>
      </c>
      <c r="C22" s="3" t="s">
        <v>3</v>
      </c>
      <c r="D22" s="3">
        <v>0</v>
      </c>
      <c r="E22" s="16">
        <v>0</v>
      </c>
    </row>
    <row r="23" spans="1:7" x14ac:dyDescent="0.25">
      <c r="A23" s="23" t="s">
        <v>43</v>
      </c>
      <c r="B23" s="21" t="s">
        <v>28</v>
      </c>
      <c r="C23" s="24" t="s">
        <v>3</v>
      </c>
      <c r="D23" s="24">
        <v>4.78</v>
      </c>
      <c r="E23" s="25">
        <f>D23*F18*G18</f>
        <v>60468.912000000011</v>
      </c>
    </row>
    <row r="24" spans="1:7" x14ac:dyDescent="0.25">
      <c r="A24" s="8" t="s">
        <v>41</v>
      </c>
      <c r="B24" s="10" t="s">
        <v>91</v>
      </c>
      <c r="C24" s="3" t="s">
        <v>33</v>
      </c>
      <c r="D24" s="3"/>
      <c r="E24" s="9">
        <f>370.93+3806.03</f>
        <v>4176.96</v>
      </c>
    </row>
    <row r="25" spans="1:7" x14ac:dyDescent="0.25">
      <c r="A25" s="8" t="s">
        <v>45</v>
      </c>
      <c r="B25" s="10" t="s">
        <v>91</v>
      </c>
      <c r="C25" s="3" t="s">
        <v>33</v>
      </c>
      <c r="D25" s="3"/>
      <c r="E25" s="51">
        <v>15278.82</v>
      </c>
    </row>
    <row r="26" spans="1:7" x14ac:dyDescent="0.25">
      <c r="A26" s="8" t="s">
        <v>44</v>
      </c>
      <c r="B26" s="10" t="s">
        <v>91</v>
      </c>
      <c r="C26" s="3" t="s">
        <v>33</v>
      </c>
      <c r="D26" s="3"/>
      <c r="E26" s="9">
        <v>6989.2</v>
      </c>
    </row>
    <row r="27" spans="1:7" x14ac:dyDescent="0.25">
      <c r="A27" s="8" t="s">
        <v>47</v>
      </c>
      <c r="B27" s="10" t="s">
        <v>91</v>
      </c>
      <c r="C27" s="3" t="s">
        <v>33</v>
      </c>
      <c r="D27" s="3"/>
      <c r="E27" s="9">
        <v>7957.65</v>
      </c>
    </row>
    <row r="28" spans="1:7" x14ac:dyDescent="0.25">
      <c r="A28" s="8" t="s">
        <v>30</v>
      </c>
      <c r="B28" s="10" t="s">
        <v>91</v>
      </c>
      <c r="C28" s="3" t="s">
        <v>33</v>
      </c>
      <c r="D28" s="3"/>
      <c r="E28" s="9">
        <f>3313.15</f>
        <v>3313.15</v>
      </c>
    </row>
    <row r="29" spans="1:7" ht="27.6" x14ac:dyDescent="0.25">
      <c r="A29" s="35" t="s">
        <v>94</v>
      </c>
      <c r="B29" s="29" t="s">
        <v>92</v>
      </c>
      <c r="C29" s="3" t="s">
        <v>33</v>
      </c>
      <c r="D29" s="29">
        <v>2</v>
      </c>
      <c r="E29" s="9">
        <f>D29*206.95</f>
        <v>413.9</v>
      </c>
    </row>
    <row r="30" spans="1:7" x14ac:dyDescent="0.25">
      <c r="A30" s="35" t="s">
        <v>95</v>
      </c>
      <c r="B30" s="29" t="s">
        <v>92</v>
      </c>
      <c r="C30" s="3" t="s">
        <v>51</v>
      </c>
      <c r="D30" s="29">
        <v>6</v>
      </c>
      <c r="E30" s="9">
        <f t="shared" ref="E30:E35" si="0">D30*206.95</f>
        <v>1241.6999999999998</v>
      </c>
    </row>
    <row r="31" spans="1:7" ht="27.6" x14ac:dyDescent="0.25">
      <c r="A31" s="35" t="s">
        <v>96</v>
      </c>
      <c r="B31" s="29" t="s">
        <v>93</v>
      </c>
      <c r="C31" s="3" t="s">
        <v>51</v>
      </c>
      <c r="D31" s="29">
        <v>1</v>
      </c>
      <c r="E31" s="9">
        <f t="shared" si="0"/>
        <v>206.95</v>
      </c>
    </row>
    <row r="32" spans="1:7" ht="27.6" x14ac:dyDescent="0.25">
      <c r="A32" s="35" t="s">
        <v>97</v>
      </c>
      <c r="B32" s="29" t="s">
        <v>93</v>
      </c>
      <c r="C32" s="3" t="s">
        <v>51</v>
      </c>
      <c r="D32" s="77">
        <v>4</v>
      </c>
      <c r="E32" s="9">
        <f t="shared" si="0"/>
        <v>827.8</v>
      </c>
    </row>
    <row r="33" spans="1:6" x14ac:dyDescent="0.25">
      <c r="A33" s="35" t="s">
        <v>98</v>
      </c>
      <c r="B33" s="29" t="s">
        <v>93</v>
      </c>
      <c r="C33" s="3" t="s">
        <v>51</v>
      </c>
      <c r="D33" s="77">
        <v>2</v>
      </c>
      <c r="E33" s="9">
        <f t="shared" si="0"/>
        <v>413.9</v>
      </c>
    </row>
    <row r="34" spans="1:6" x14ac:dyDescent="0.25">
      <c r="A34" s="35" t="s">
        <v>99</v>
      </c>
      <c r="B34" s="29" t="s">
        <v>93</v>
      </c>
      <c r="C34" s="3" t="s">
        <v>51</v>
      </c>
      <c r="D34" s="77">
        <v>1</v>
      </c>
      <c r="E34" s="9">
        <f t="shared" si="0"/>
        <v>206.95</v>
      </c>
    </row>
    <row r="35" spans="1:6" ht="27.6" x14ac:dyDescent="0.25">
      <c r="A35" s="35" t="s">
        <v>100</v>
      </c>
      <c r="B35" s="29" t="s">
        <v>93</v>
      </c>
      <c r="C35" s="3" t="s">
        <v>51</v>
      </c>
      <c r="D35" s="77">
        <v>2</v>
      </c>
      <c r="E35" s="9">
        <f t="shared" si="0"/>
        <v>413.9</v>
      </c>
    </row>
    <row r="36" spans="1:6" s="15" customFormat="1" x14ac:dyDescent="0.25">
      <c r="A36" s="11" t="s">
        <v>29</v>
      </c>
      <c r="B36" s="12"/>
      <c r="C36" s="13"/>
      <c r="D36" s="13"/>
      <c r="E36" s="14">
        <f>SUM(E20:E35)</f>
        <v>275387.45600000018</v>
      </c>
      <c r="F36" s="32"/>
    </row>
    <row r="38" spans="1:6" ht="36.75" customHeight="1" x14ac:dyDescent="0.25">
      <c r="A38" s="76" t="s">
        <v>133</v>
      </c>
      <c r="B38" s="76"/>
      <c r="C38" s="76"/>
      <c r="D38" s="76"/>
      <c r="E38" s="76"/>
    </row>
    <row r="39" spans="1:6" ht="21" customHeight="1" x14ac:dyDescent="0.25">
      <c r="A39" s="65" t="s">
        <v>19</v>
      </c>
      <c r="B39" s="65"/>
      <c r="C39" s="65"/>
      <c r="D39" s="65"/>
      <c r="E39" s="65"/>
    </row>
    <row r="40" spans="1:6" x14ac:dyDescent="0.25">
      <c r="A40" s="65" t="s">
        <v>18</v>
      </c>
      <c r="B40" s="65"/>
      <c r="C40" s="65"/>
      <c r="D40" s="65"/>
      <c r="E40" s="65"/>
    </row>
    <row r="41" spans="1:6" x14ac:dyDescent="0.25">
      <c r="A41" s="65" t="s">
        <v>36</v>
      </c>
      <c r="B41" s="65"/>
      <c r="C41" s="65"/>
      <c r="D41" s="65"/>
      <c r="E41" s="65"/>
    </row>
    <row r="42" spans="1:6" x14ac:dyDescent="0.25">
      <c r="A42" s="65" t="s">
        <v>16</v>
      </c>
      <c r="B42" s="65"/>
      <c r="C42" s="65"/>
      <c r="D42" s="65"/>
      <c r="E42" s="65"/>
    </row>
    <row r="43" spans="1:6" x14ac:dyDescent="0.25">
      <c r="A43" s="74" t="s">
        <v>4</v>
      </c>
      <c r="B43" s="74"/>
      <c r="C43" s="74"/>
      <c r="D43" s="74"/>
      <c r="E43" s="74"/>
    </row>
    <row r="44" spans="1:6" x14ac:dyDescent="0.25">
      <c r="A44" s="65" t="s">
        <v>16</v>
      </c>
      <c r="B44" s="65"/>
      <c r="C44" s="65"/>
      <c r="D44" s="65"/>
      <c r="E44" s="65"/>
    </row>
    <row r="45" spans="1:6" x14ac:dyDescent="0.25">
      <c r="A45" s="71" t="s">
        <v>31</v>
      </c>
      <c r="B45" s="71"/>
      <c r="C45" s="71"/>
      <c r="D45" s="71"/>
      <c r="E45" s="6"/>
    </row>
    <row r="46" spans="1:6" x14ac:dyDescent="0.25">
      <c r="B46" s="72" t="s">
        <v>17</v>
      </c>
      <c r="C46" s="72"/>
      <c r="D46" s="72"/>
      <c r="E46" s="7" t="s">
        <v>5</v>
      </c>
    </row>
    <row r="47" spans="1:6" x14ac:dyDescent="0.25">
      <c r="A47" s="55"/>
      <c r="B47" s="55"/>
      <c r="C47" s="55"/>
      <c r="D47" s="55"/>
      <c r="E47" s="55"/>
    </row>
    <row r="48" spans="1:6" x14ac:dyDescent="0.25">
      <c r="A48" s="71" t="s">
        <v>50</v>
      </c>
      <c r="B48" s="71"/>
      <c r="C48" s="71"/>
      <c r="D48" s="71"/>
      <c r="E48" s="6"/>
    </row>
    <row r="49" spans="1:6" x14ac:dyDescent="0.25">
      <c r="B49" s="73" t="s">
        <v>17</v>
      </c>
      <c r="C49" s="73"/>
      <c r="D49" s="73"/>
      <c r="E49" s="7" t="s">
        <v>5</v>
      </c>
    </row>
    <row r="50" spans="1:6" x14ac:dyDescent="0.25">
      <c r="A50" s="2" t="s">
        <v>40</v>
      </c>
    </row>
    <row r="51" spans="1:6" x14ac:dyDescent="0.25">
      <c r="A51" s="15" t="s">
        <v>37</v>
      </c>
    </row>
    <row r="52" spans="1:6" x14ac:dyDescent="0.25">
      <c r="A52" s="2" t="s">
        <v>46</v>
      </c>
      <c r="B52" s="17">
        <f>'3кв'!B54</f>
        <v>-68320.775999999954</v>
      </c>
    </row>
    <row r="53" spans="1:6" ht="31.2" x14ac:dyDescent="0.3">
      <c r="A53" s="22" t="s">
        <v>101</v>
      </c>
      <c r="B53" s="18"/>
    </row>
    <row r="54" spans="1:6" x14ac:dyDescent="0.25">
      <c r="A54" s="2" t="s">
        <v>38</v>
      </c>
      <c r="B54" s="18">
        <v>269615.90000000002</v>
      </c>
    </row>
    <row r="55" spans="1:6" ht="27.6" x14ac:dyDescent="0.25">
      <c r="A55" s="57" t="s">
        <v>42</v>
      </c>
      <c r="B55" s="18">
        <f>E36</f>
        <v>275387.45600000018</v>
      </c>
      <c r="F55" s="31"/>
    </row>
    <row r="56" spans="1:6" x14ac:dyDescent="0.25">
      <c r="A56" s="19" t="s">
        <v>39</v>
      </c>
      <c r="B56" s="17">
        <f>B52+B54-B55</f>
        <v>-74092.332000000111</v>
      </c>
    </row>
  </sheetData>
  <mergeCells count="27">
    <mergeCell ref="B46:D46"/>
    <mergeCell ref="A48:D48"/>
    <mergeCell ref="B49:D49"/>
    <mergeCell ref="A40:E40"/>
    <mergeCell ref="A41:E41"/>
    <mergeCell ref="A42:E42"/>
    <mergeCell ref="A43:E43"/>
    <mergeCell ref="A44:E44"/>
    <mergeCell ref="A45:D45"/>
    <mergeCell ref="A15:E15"/>
    <mergeCell ref="A16:E16"/>
    <mergeCell ref="A17:E17"/>
    <mergeCell ref="A18:E18"/>
    <mergeCell ref="A38:E38"/>
    <mergeCell ref="A39:E39"/>
    <mergeCell ref="A9:E9"/>
    <mergeCell ref="A10:E10"/>
    <mergeCell ref="A11:E11"/>
    <mergeCell ref="A12:E12"/>
    <mergeCell ref="A13:E13"/>
    <mergeCell ref="A14:E14"/>
    <mergeCell ref="A1:E1"/>
    <mergeCell ref="A2:E2"/>
    <mergeCell ref="A3:E3"/>
    <mergeCell ref="A6:E6"/>
    <mergeCell ref="A7:E7"/>
    <mergeCell ref="A8:E8"/>
  </mergeCells>
  <printOptions horizontalCentered="1"/>
  <pageMargins left="0.11811023622047245" right="0.19685039370078741" top="0.39370078740157483" bottom="0.59055118110236227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view="pageBreakPreview" topLeftCell="A3" zoomScaleNormal="100" zoomScaleSheetLayoutView="100" workbookViewId="0">
      <selection activeCell="B38" sqref="B38"/>
    </sheetView>
  </sheetViews>
  <sheetFormatPr defaultRowHeight="14.4" x14ac:dyDescent="0.3"/>
  <cols>
    <col min="1" max="1" width="10.5546875" customWidth="1"/>
    <col min="2" max="2" width="54.33203125" customWidth="1"/>
    <col min="3" max="3" width="15.33203125" customWidth="1"/>
    <col min="4" max="4" width="15.6640625" customWidth="1"/>
    <col min="5" max="5" width="14.6640625" customWidth="1"/>
    <col min="6" max="6" width="12.44140625" customWidth="1"/>
    <col min="7" max="7" width="12" customWidth="1"/>
    <col min="8" max="8" width="13.5546875" customWidth="1"/>
  </cols>
  <sheetData>
    <row r="1" spans="1:4" ht="15.6" x14ac:dyDescent="0.3">
      <c r="A1" s="78" t="s">
        <v>102</v>
      </c>
      <c r="B1" s="78"/>
      <c r="C1" s="78"/>
      <c r="D1" s="79"/>
    </row>
    <row r="2" spans="1:4" ht="15.6" x14ac:dyDescent="0.3">
      <c r="A2" s="80" t="s">
        <v>103</v>
      </c>
      <c r="B2" s="80"/>
      <c r="C2" s="80"/>
      <c r="D2" s="1"/>
    </row>
    <row r="3" spans="1:4" ht="15.6" x14ac:dyDescent="0.3">
      <c r="A3" s="80" t="s">
        <v>104</v>
      </c>
      <c r="B3" s="80"/>
      <c r="C3" s="80"/>
      <c r="D3" s="1"/>
    </row>
    <row r="4" spans="1:4" ht="15.6" x14ac:dyDescent="0.3">
      <c r="A4" s="78" t="s">
        <v>124</v>
      </c>
      <c r="B4" s="78"/>
      <c r="C4" s="78"/>
      <c r="D4" s="79"/>
    </row>
    <row r="5" spans="1:4" ht="7.8" customHeight="1" x14ac:dyDescent="0.3">
      <c r="A5" s="81"/>
      <c r="B5" s="81"/>
      <c r="C5" s="81"/>
      <c r="D5" s="1"/>
    </row>
    <row r="6" spans="1:4" ht="15.6" x14ac:dyDescent="0.3">
      <c r="A6" s="1"/>
      <c r="B6" s="82" t="s">
        <v>105</v>
      </c>
      <c r="C6" s="83">
        <f>'1кв'!B50</f>
        <v>14049.28</v>
      </c>
      <c r="D6" s="84"/>
    </row>
    <row r="7" spans="1:4" ht="15.6" x14ac:dyDescent="0.3">
      <c r="A7" s="85" t="s">
        <v>106</v>
      </c>
      <c r="B7" s="82" t="s">
        <v>125</v>
      </c>
      <c r="C7" s="83"/>
      <c r="D7" s="84"/>
    </row>
    <row r="8" spans="1:4" ht="15.6" x14ac:dyDescent="0.3">
      <c r="A8" s="1"/>
      <c r="B8" s="86" t="s">
        <v>107</v>
      </c>
      <c r="C8" s="83"/>
      <c r="D8" s="84"/>
    </row>
    <row r="9" spans="1:4" ht="15.6" x14ac:dyDescent="0.3">
      <c r="A9" s="1"/>
      <c r="B9" s="87" t="s">
        <v>126</v>
      </c>
      <c r="C9" s="83"/>
      <c r="D9" s="84"/>
    </row>
    <row r="10" spans="1:4" ht="15.6" x14ac:dyDescent="0.3">
      <c r="A10" s="1"/>
      <c r="B10" s="87" t="s">
        <v>127</v>
      </c>
      <c r="C10" s="83"/>
      <c r="D10" s="84"/>
    </row>
    <row r="11" spans="1:4" ht="15.6" x14ac:dyDescent="0.3">
      <c r="A11" s="1"/>
      <c r="B11" s="87" t="s">
        <v>128</v>
      </c>
      <c r="C11" s="83"/>
      <c r="D11" s="84"/>
    </row>
    <row r="12" spans="1:4" x14ac:dyDescent="0.3">
      <c r="B12" s="87" t="s">
        <v>129</v>
      </c>
      <c r="C12" s="88"/>
      <c r="D12" s="89"/>
    </row>
    <row r="13" spans="1:4" ht="15.6" x14ac:dyDescent="0.3">
      <c r="A13" s="85"/>
      <c r="B13" s="90" t="s">
        <v>108</v>
      </c>
      <c r="C13" s="88">
        <f>'1кв'!B52+'2кв'!B52+'3кв'!B52+'4кв'!B54</f>
        <v>1069414.6299999999</v>
      </c>
      <c r="D13" s="89"/>
    </row>
    <row r="14" spans="1:4" ht="15.6" x14ac:dyDescent="0.3">
      <c r="A14" s="1"/>
      <c r="B14" s="92" t="s">
        <v>109</v>
      </c>
      <c r="C14" s="93">
        <f>SUM(C12:C13)</f>
        <v>1069414.6299999999</v>
      </c>
      <c r="D14" s="94"/>
    </row>
    <row r="15" spans="1:4" ht="15.6" x14ac:dyDescent="0.3">
      <c r="A15" s="1"/>
      <c r="B15" s="95"/>
      <c r="C15" s="93"/>
      <c r="D15" s="94"/>
    </row>
    <row r="16" spans="1:4" ht="15.6" x14ac:dyDescent="0.3">
      <c r="A16" s="1" t="s">
        <v>110</v>
      </c>
      <c r="B16" s="91" t="s">
        <v>52</v>
      </c>
      <c r="C16" s="88">
        <f>'1кв'!E20+'2кв'!E20+'3кв'!E20+'4кв'!E20</f>
        <v>645423.40800000005</v>
      </c>
      <c r="D16" s="94"/>
    </row>
    <row r="17" spans="1:6" ht="39.6" x14ac:dyDescent="0.3">
      <c r="A17" s="1"/>
      <c r="B17" s="87" t="s">
        <v>67</v>
      </c>
      <c r="C17" s="88">
        <f>'1кв'!E21+'2кв'!E21+'3кв'!E21+'4кв'!E21</f>
        <v>23412.6</v>
      </c>
      <c r="D17" s="94"/>
      <c r="E17" s="96"/>
    </row>
    <row r="18" spans="1:6" ht="15.6" x14ac:dyDescent="0.3">
      <c r="A18" s="1"/>
      <c r="B18" s="8" t="s">
        <v>24</v>
      </c>
      <c r="C18" s="88">
        <f>'1кв'!E22+'2кв'!E22+'3кв'!E22+'4кв'!E22</f>
        <v>4390.6000000000004</v>
      </c>
      <c r="D18" s="94"/>
      <c r="E18" s="96"/>
    </row>
    <row r="19" spans="1:6" ht="15.6" x14ac:dyDescent="0.3">
      <c r="A19" s="1"/>
      <c r="B19" s="87" t="s">
        <v>43</v>
      </c>
      <c r="C19" s="88">
        <f>'1кв'!E23+'2кв'!E23+'3кв'!E23+'4кв'!E23</f>
        <v>237321.50400000002</v>
      </c>
      <c r="D19" s="94"/>
      <c r="E19" s="96"/>
    </row>
    <row r="20" spans="1:6" ht="15.6" x14ac:dyDescent="0.3">
      <c r="B20" s="87" t="s">
        <v>112</v>
      </c>
      <c r="C20" s="88">
        <f>'1кв'!E24+'2кв'!E24+'3кв'!E24+'4кв'!E24</f>
        <v>7691.95</v>
      </c>
      <c r="D20" s="94"/>
    </row>
    <row r="21" spans="1:6" ht="15.6" x14ac:dyDescent="0.3">
      <c r="B21" s="87" t="s">
        <v>111</v>
      </c>
      <c r="C21" s="88">
        <f>'1кв'!E25+'2кв'!E25+'3кв'!E25+'4кв'!E25</f>
        <v>56640.6</v>
      </c>
      <c r="D21" s="94"/>
    </row>
    <row r="22" spans="1:6" ht="15.6" x14ac:dyDescent="0.3">
      <c r="B22" s="87" t="s">
        <v>113</v>
      </c>
      <c r="C22" s="88">
        <f>'1кв'!E26+'2кв'!E26+'3кв'!E26+'4кв'!E26</f>
        <v>33384.410000000003</v>
      </c>
      <c r="D22" s="94"/>
    </row>
    <row r="23" spans="1:6" ht="15.6" x14ac:dyDescent="0.3">
      <c r="A23" s="1"/>
      <c r="B23" s="87" t="s">
        <v>114</v>
      </c>
      <c r="C23" s="88">
        <f>'1кв'!E27+'2кв'!E27+'3кв'!E27+'4кв'!E27</f>
        <v>30981.54</v>
      </c>
      <c r="D23" s="94"/>
    </row>
    <row r="24" spans="1:6" ht="15.6" x14ac:dyDescent="0.3">
      <c r="A24" s="1"/>
      <c r="B24" s="97" t="s">
        <v>30</v>
      </c>
      <c r="C24" s="88">
        <f>'1кв'!E28+'2кв'!E28+'3кв'!E28+'4кв'!E28</f>
        <v>11267.39</v>
      </c>
      <c r="D24" s="94"/>
    </row>
    <row r="25" spans="1:6" ht="15.6" x14ac:dyDescent="0.3">
      <c r="A25" s="1"/>
      <c r="B25" s="98" t="s">
        <v>131</v>
      </c>
      <c r="C25" s="99">
        <f>109.3*197.1+39*206.95</f>
        <v>29614.079999999998</v>
      </c>
      <c r="D25" s="94"/>
    </row>
    <row r="26" spans="1:6" ht="15.6" x14ac:dyDescent="0.3">
      <c r="A26" s="1"/>
      <c r="B26" s="100" t="s">
        <v>115</v>
      </c>
      <c r="C26" s="99">
        <f>SUM(C27:C29)</f>
        <v>77428.160000000003</v>
      </c>
      <c r="D26" s="94"/>
    </row>
    <row r="27" spans="1:6" ht="15.6" x14ac:dyDescent="0.3">
      <c r="A27" s="1"/>
      <c r="B27" s="28" t="s">
        <v>60</v>
      </c>
      <c r="C27" s="101">
        <f>'1кв'!E30</f>
        <v>64881.89</v>
      </c>
      <c r="D27" s="94"/>
    </row>
    <row r="28" spans="1:6" ht="15.6" x14ac:dyDescent="0.3">
      <c r="A28" s="1"/>
      <c r="B28" s="27" t="s">
        <v>62</v>
      </c>
      <c r="C28" s="102">
        <f>'1кв'!E33</f>
        <v>11449.47</v>
      </c>
      <c r="D28" s="94"/>
    </row>
    <row r="29" spans="1:6" ht="15.6" x14ac:dyDescent="0.3">
      <c r="A29" s="1"/>
      <c r="B29" s="8" t="s">
        <v>130</v>
      </c>
      <c r="C29" s="102">
        <f>'3кв'!E29</f>
        <v>1096.8</v>
      </c>
      <c r="D29" s="94"/>
    </row>
    <row r="30" spans="1:6" ht="15.6" x14ac:dyDescent="0.3">
      <c r="A30" s="1"/>
      <c r="B30" s="92" t="s">
        <v>116</v>
      </c>
      <c r="C30" s="103">
        <f>SUM(C16:C26)</f>
        <v>1157556.2419999999</v>
      </c>
      <c r="D30" s="94"/>
      <c r="E30" s="96"/>
      <c r="F30" s="96"/>
    </row>
    <row r="31" spans="1:6" ht="15.6" x14ac:dyDescent="0.3">
      <c r="A31" s="1"/>
      <c r="B31" s="104" t="s">
        <v>117</v>
      </c>
      <c r="C31" s="103">
        <f>C6+C14-C30</f>
        <v>-74092.331999999937</v>
      </c>
      <c r="D31" s="94"/>
    </row>
    <row r="32" spans="1:6" ht="15.6" x14ac:dyDescent="0.3">
      <c r="A32" s="1"/>
      <c r="B32" s="85"/>
      <c r="C32" s="85"/>
      <c r="D32" s="94"/>
    </row>
    <row r="33" spans="1:4" ht="15.6" x14ac:dyDescent="0.3">
      <c r="A33" s="85" t="s">
        <v>118</v>
      </c>
      <c r="C33" s="85"/>
      <c r="D33" s="94"/>
    </row>
    <row r="34" spans="1:4" ht="15.6" x14ac:dyDescent="0.3">
      <c r="A34" s="1"/>
      <c r="B34" s="85"/>
      <c r="C34" s="85"/>
      <c r="D34" s="94"/>
    </row>
    <row r="35" spans="1:4" ht="15.6" x14ac:dyDescent="0.3">
      <c r="A35" s="1" t="s">
        <v>119</v>
      </c>
      <c r="B35" s="85" t="s">
        <v>120</v>
      </c>
      <c r="C35" s="85"/>
      <c r="D35" s="94"/>
    </row>
    <row r="36" spans="1:4" ht="15.6" x14ac:dyDescent="0.3">
      <c r="A36" s="1"/>
      <c r="B36" s="85" t="s">
        <v>121</v>
      </c>
      <c r="C36" s="85"/>
      <c r="D36" s="94"/>
    </row>
    <row r="37" spans="1:4" ht="15.6" x14ac:dyDescent="0.3">
      <c r="A37" s="1"/>
      <c r="B37" s="85" t="s">
        <v>122</v>
      </c>
      <c r="C37" s="85"/>
      <c r="D37" s="94"/>
    </row>
    <row r="38" spans="1:4" ht="15.6" x14ac:dyDescent="0.3">
      <c r="A38" s="1"/>
      <c r="B38" s="85"/>
      <c r="C38" s="85"/>
      <c r="D38" s="94"/>
    </row>
    <row r="39" spans="1:4" ht="15.6" x14ac:dyDescent="0.3">
      <c r="A39" s="105" t="s">
        <v>123</v>
      </c>
      <c r="B39" s="105"/>
      <c r="C39" s="105"/>
      <c r="D39" s="94"/>
    </row>
    <row r="40" spans="1:4" ht="15.6" x14ac:dyDescent="0.3">
      <c r="A40" s="1"/>
      <c r="B40" s="85"/>
      <c r="C40" s="85"/>
      <c r="D40" s="94"/>
    </row>
    <row r="41" spans="1:4" ht="15.6" x14ac:dyDescent="0.3">
      <c r="A41" s="1"/>
      <c r="B41" s="85"/>
      <c r="C41" s="85"/>
      <c r="D41" s="94"/>
    </row>
  </sheetData>
  <mergeCells count="5"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2021-03-10T15:26:06Z</dcterms:modified>
</cp:coreProperties>
</file>