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 activeTab="4"/>
  </bookViews>
  <sheets>
    <sheet name="1кв" sheetId="14" r:id="rId1"/>
    <sheet name="2кв" sheetId="15" r:id="rId2"/>
    <sheet name="3кв" sheetId="16" r:id="rId3"/>
    <sheet name="4кв" sheetId="17" r:id="rId4"/>
    <sheet name="отчет" sheetId="18" r:id="rId5"/>
  </sheets>
  <definedNames>
    <definedName name="_xlnm.Print_Area" localSheetId="0">'1кв'!$A$1:$E$49</definedName>
    <definedName name="_xlnm.Print_Area" localSheetId="1">'2кв'!$A$1:$E$50</definedName>
    <definedName name="_xlnm.Print_Area" localSheetId="2">'3кв'!$A$1:$E$51</definedName>
    <definedName name="_xlnm.Print_Area" localSheetId="3">'4кв'!$A$1:$E$52</definedName>
    <definedName name="_xlnm.Print_Area" localSheetId="4">отчет!$A$1:$C$35</definedName>
  </definedNames>
  <calcPr calcId="145621"/>
</workbook>
</file>

<file path=xl/calcChain.xml><?xml version="1.0" encoding="utf-8"?>
<calcChain xmlns="http://schemas.openxmlformats.org/spreadsheetml/2006/main">
  <c r="E25" i="17" l="1"/>
  <c r="E29" i="17" s="1"/>
  <c r="C16" i="18"/>
  <c r="C15" i="18"/>
  <c r="C19" i="18"/>
  <c r="C12" i="18"/>
  <c r="C13" i="18"/>
  <c r="C14" i="18"/>
  <c r="C11" i="18"/>
  <c r="C8" i="18"/>
  <c r="C9" i="18" s="1"/>
  <c r="C6" i="18"/>
  <c r="B48" i="17"/>
  <c r="E28" i="17"/>
  <c r="E27" i="17"/>
  <c r="E26" i="17"/>
  <c r="E24" i="17"/>
  <c r="E23" i="17"/>
  <c r="E22" i="17"/>
  <c r="C20" i="18" l="1"/>
  <c r="C21" i="18" s="1"/>
  <c r="B51" i="17"/>
  <c r="B52" i="17" s="1"/>
  <c r="E28" i="16"/>
  <c r="B47" i="16"/>
  <c r="E24" i="16"/>
  <c r="E23" i="16"/>
  <c r="E22" i="16"/>
  <c r="B50" i="16" l="1"/>
  <c r="B51" i="16" s="1"/>
  <c r="B46" i="15"/>
  <c r="E27" i="15"/>
  <c r="E26" i="15"/>
  <c r="E24" i="15"/>
  <c r="E23" i="15"/>
  <c r="E22" i="15"/>
  <c r="D22" i="15"/>
  <c r="B49" i="15" l="1"/>
  <c r="B50" i="15" s="1"/>
  <c r="D22" i="14"/>
  <c r="E23" i="14" l="1"/>
  <c r="E22" i="14"/>
  <c r="E26" i="14" l="1"/>
  <c r="B48" i="14" s="1"/>
  <c r="B49" i="14" l="1"/>
</calcChain>
</file>

<file path=xl/sharedStrings.xml><?xml version="1.0" encoding="utf-8"?>
<sst xmlns="http://schemas.openxmlformats.org/spreadsheetml/2006/main" count="277" uniqueCount="98">
  <si>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</si>
  <si>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</si>
  <si>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</si>
  <si>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</si>
  <si>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</si>
  <si>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</si>
  <si>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</si>
  <si>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</si>
  <si>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</si>
  <si>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</si>
  <si>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</si>
  <si>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</si>
  <si>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</si>
  <si>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</si>
  <si>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</si>
  <si>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</si>
  <si>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</si>
  <si>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</si>
  <si>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</si>
  <si>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</si>
  <si>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</si>
  <si>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</si>
  <si>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</si>
  <si>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</si>
  <si>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</si>
  <si>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г. Россошь, ул.Тимирязева, д.29</t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</si>
  <si>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№29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Тимирязева</t>
    </r>
  </si>
  <si>
    <t>Итого:</t>
  </si>
  <si>
    <t>Стоимость материалов</t>
  </si>
  <si>
    <t>1 квартал</t>
  </si>
  <si>
    <t>руб.</t>
  </si>
  <si>
    <t>Исполнитель - ООО ЖКХ "Локомотив", в лице директора  Шевченко Г. А.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</si>
  <si>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</si>
  <si>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</si>
  <si>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 xml:space="preserve">Итого остаток на конец квартала </t>
  </si>
  <si>
    <t>в т.ч. Оплачено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</si>
  <si>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№74 от   01.06.2016 г.</t>
    </r>
  </si>
  <si>
    <t>Общая площадь квартир - 824,8</t>
  </si>
  <si>
    <t xml:space="preserve">Расходы по содержанию и тек. Ремонту 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</si>
  <si>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№5,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№15 от 23.04.2018 г.</t>
    </r>
  </si>
  <si>
    <t>Остаток на начало квартала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</si>
  <si>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 xml:space="preserve">Постолатий Наталии Сергеевны </t>
    </r>
  </si>
  <si>
    <t>Заказчик - Собственники МКД, в лице председателя совета МКД Постолатий Н.С.</t>
  </si>
  <si>
    <t xml:space="preserve">определена приложением № 9 к договору </t>
  </si>
  <si>
    <t xml:space="preserve">Общехозяйственные расходы </t>
  </si>
  <si>
    <t xml:space="preserve">Услуги по содержанию многоквартирного дома </t>
  </si>
  <si>
    <t>за  1 квартал 2020г.</t>
  </si>
  <si>
    <t>"31" 03  2020 г.</t>
  </si>
  <si>
    <t>Обработка подъездов хлорсодержащими растворами  протирка перил, почт.ящиков, замков ежедневно</t>
  </si>
  <si>
    <t>с 26.03 по 31.03</t>
  </si>
  <si>
    <t>Предъявлено населению 45036,43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</si>
  <si>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тридцать одна тысяча сто девяносто два рубля 25 копеек</t>
    </r>
  </si>
  <si>
    <t>Обработка подъездов хлорсодержащими растворами  протирка перил, почт.ящиков, замков ежедневно, опрыскивание 1 раз в неделю</t>
  </si>
  <si>
    <t>2 квартал</t>
  </si>
  <si>
    <t>за 2 квартал 2020 года</t>
  </si>
  <si>
    <t>"30" 06  2020 г.</t>
  </si>
  <si>
    <t>Частичный ремонт кровли</t>
  </si>
  <si>
    <t>май</t>
  </si>
  <si>
    <t>ч/ч</t>
  </si>
  <si>
    <t>Предъявлено населению 44921,24</t>
  </si>
  <si>
    <t xml:space="preserve">           2. Всего за период с "01" 04 2020 г. по "30" 06 2020 г. выполнено работ (оказано услуг) на общую сумму тридцать шесть тысяч восемьсот двадцать девять рублей 36 копеек</t>
  </si>
  <si>
    <t>за 3 квартал 2020 года</t>
  </si>
  <si>
    <t>"30" 09  2020 г.</t>
  </si>
  <si>
    <t>3 квартал</t>
  </si>
  <si>
    <t>окраска подъездных дверей 3шт (смета)</t>
  </si>
  <si>
    <t>ремонт штукатурки боковых стенок крылец (смета)</t>
  </si>
  <si>
    <t>сентябрь</t>
  </si>
  <si>
    <t>Предъявлено населению 49302</t>
  </si>
  <si>
    <t xml:space="preserve">           2. Всего за период с "01" 07 2020 г. по "30" 09 2020 г. выполнено работ (оказано услуг) на общую сумму сорок восемь тысяч четыреста девять рублей 38 копеек</t>
  </si>
  <si>
    <t>за 4 квартал 2020 года</t>
  </si>
  <si>
    <t>"31" 12 2020 г.</t>
  </si>
  <si>
    <t>Частичный ремонт мягкой кровли</t>
  </si>
  <si>
    <t>Установка тепловычислителя ТВ-7</t>
  </si>
  <si>
    <t>Смазка кодового замка</t>
  </si>
  <si>
    <t>4 квартал</t>
  </si>
  <si>
    <t>ноябрь</t>
  </si>
  <si>
    <t>декабрь</t>
  </si>
  <si>
    <t>ОТЧЕТ</t>
  </si>
  <si>
    <t>О ВЫПОЛНЕННЫХ РАБОТАХ И ДВИЖЕНИИ  СРЕДСТВ</t>
  </si>
  <si>
    <t>НА ЛИЦЕВОМ СЧЕТЕ  ЗА  период  с 01.01.2020 по 31.12.2020г.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</si>
  <si>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</si>
  <si>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</si>
  <si>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</si>
  <si>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</si>
  <si>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</si>
  <si>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>работы по договору, всего</t>
  </si>
  <si>
    <t>Итого расходов</t>
  </si>
  <si>
    <t>Остаток средств на 01.01.2021</t>
  </si>
  <si>
    <t>Составил: инженер ПТО ____________________ Исраелян Е.В.</t>
  </si>
  <si>
    <t xml:space="preserve">Получил: </t>
  </si>
  <si>
    <t>Отчет за 2020 год.</t>
  </si>
  <si>
    <t>Перечень предлагаемых работ на 2021 год.</t>
  </si>
  <si>
    <t>Предложение по структуре тарифа на 2021 год.</t>
  </si>
  <si>
    <t>Председатель совета дома_____________________________________________</t>
  </si>
  <si>
    <t>по ж.д. пер.Тимирязева, д.29</t>
  </si>
  <si>
    <t>Начислено всего 188561,67</t>
  </si>
  <si>
    <t>Непредвиденные работы 21ч/ч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</si>
  <si>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2020 г</t>
    </r>
    <r>
      <rPr>
        <sz val="11"/>
        <color theme="1"/>
        <rFont val="Times New Roman"/>
        <family val="1"/>
        <charset val="204"/>
      </rPr>
      <t>. по "31</t>
    </r>
    <r>
      <rPr>
        <u/>
        <sz val="11"/>
        <color theme="1"/>
        <rFont val="Times New Roman"/>
        <family val="1"/>
        <charset val="204"/>
      </rPr>
      <t>" 12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пятьдесят шесть тысяч пятьсот шестнадцать рублей 25 копеек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</si>
</sst>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#,##0.0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0" fontId="12" fillId="0" borderId="0" xfId="0" applyFont="1"/>
    <xf numFmtId="43" fontId="4" fillId="0" borderId="0" xfId="0" applyNumberFormat="1" applyFont="1"/>
    <xf numFmtId="39" fontId="7" fillId="0" borderId="0" xfId="1" applyNumberFormat="1" applyFont="1"/>
    <xf numFmtId="39" fontId="4" fillId="0" borderId="0" xfId="1" applyNumberFormat="1" applyFont="1"/>
    <xf numFmtId="0" fontId="11" fillId="0" borderId="3" xfId="0" applyFont="1" applyBorder="1"/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0" borderId="0" xfId="0" applyNumberFormat="1" applyFont="1"/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11" fillId="0" borderId="5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1" fillId="0" borderId="5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11" fillId="0" borderId="1" xfId="0" applyFont="1" applyBorder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5" fontId="7" fillId="0" borderId="1" xfId="1" applyNumberFormat="1" applyFont="1" applyBorder="1" applyAlignment="1">
      <alignment horizontal="center"/>
    </xf>
    <xf numFmtId="4" fontId="14" fillId="0" borderId="0" xfId="0" applyNumberFormat="1" applyFont="1"/>
    <xf numFmtId="0" fontId="3" fillId="0" borderId="0" xfId="0" applyFont="1" applyAlignment="1">
      <alignment horizontal="left"/>
    </xf>
    <xf numFmtId="165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165" fontId="7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0" xfId="0" applyNumberFormat="1" applyFont="1"/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0" borderId="6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7" fillId="0" borderId="1" xfId="1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topLeftCell="A20" zoomScaleNormal="100" zoomScaleSheetLayoutView="100" workbookViewId="0">
      <selection activeCell="A55" sqref="A55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6" width="10.6640625" style="2" bestFit="1" customWidth="1"/>
    <col min="7" max="7" width="9.109375" style="2"/>
    <col min="8" max="8" width="13.44140625" style="2" customWidth="1"/>
    <col min="9" max="16384" width="9.109375" style="2"/>
  </cols>
  <sheetData>
    <row r="1" spans="1:5" ht="15.6" x14ac:dyDescent="0.25">
      <c r="A1" s="54" t="s">
        <v>11</v>
      </c>
      <c r="B1" s="54"/>
      <c r="C1" s="54"/>
      <c r="D1" s="54"/>
      <c r="E1" s="54"/>
    </row>
    <row r="2" spans="1:5" ht="29.25" customHeight="1" x14ac:dyDescent="0.3">
      <c r="A2" s="55" t="s">
        <v>12</v>
      </c>
      <c r="B2" s="56"/>
      <c r="C2" s="56"/>
      <c r="D2" s="56"/>
      <c r="E2" s="56"/>
    </row>
    <row r="3" spans="1:5" ht="15.6" x14ac:dyDescent="0.3">
      <c r="A3" s="55" t="s">
        <v>46</v>
      </c>
      <c r="B3" s="55"/>
      <c r="C3" s="55"/>
      <c r="D3" s="55"/>
      <c r="E3" s="55"/>
    </row>
    <row r="4" spans="1:5" s="1" customFormat="1" ht="15.6" x14ac:dyDescent="0.3">
      <c r="A4" s="33" t="s">
        <v>13</v>
      </c>
      <c r="B4" s="28"/>
      <c r="C4" s="28"/>
      <c r="D4" s="60" t="s">
        <v>47</v>
      </c>
      <c r="E4" s="60"/>
    </row>
    <row r="5" spans="1:5" x14ac:dyDescent="0.25">
      <c r="A5" s="25"/>
      <c r="B5" s="4"/>
      <c r="C5" s="4"/>
      <c r="D5" s="4"/>
      <c r="E5" s="4"/>
    </row>
    <row r="6" spans="1:5" x14ac:dyDescent="0.25">
      <c r="A6" s="47" t="s">
        <v>0</v>
      </c>
      <c r="B6" s="47"/>
      <c r="C6" s="47"/>
      <c r="D6" s="47"/>
      <c r="E6" s="47"/>
    </row>
    <row r="7" spans="1:5" x14ac:dyDescent="0.25">
      <c r="A7" s="57" t="s">
        <v>25</v>
      </c>
      <c r="B7" s="57"/>
      <c r="C7" s="57"/>
      <c r="D7" s="57"/>
      <c r="E7" s="57"/>
    </row>
    <row r="8" spans="1:5" x14ac:dyDescent="0.25">
      <c r="A8" s="51" t="s">
        <v>1</v>
      </c>
      <c r="B8" s="51"/>
      <c r="C8" s="51"/>
      <c r="D8" s="51"/>
      <c r="E8" s="51"/>
    </row>
    <row r="9" spans="1:5" x14ac:dyDescent="0.25">
      <c r="A9" s="47" t="s">
        <v>41</v>
      </c>
      <c r="B9" s="47"/>
      <c r="C9" s="47"/>
      <c r="D9" s="47"/>
      <c r="E9" s="47"/>
    </row>
    <row r="10" spans="1:5" ht="23.25" customHeight="1" x14ac:dyDescent="0.25">
      <c r="A10" s="58" t="s">
        <v>14</v>
      </c>
      <c r="B10" s="59"/>
      <c r="C10" s="59"/>
      <c r="D10" s="59"/>
      <c r="E10" s="59"/>
    </row>
    <row r="11" spans="1:5" ht="30" customHeight="1" x14ac:dyDescent="0.25">
      <c r="A11" s="47" t="s">
        <v>39</v>
      </c>
      <c r="B11" s="47"/>
      <c r="C11" s="47"/>
      <c r="D11" s="47"/>
      <c r="E11" s="47"/>
    </row>
    <row r="12" spans="1:5" x14ac:dyDescent="0.25">
      <c r="A12" s="51" t="s">
        <v>15</v>
      </c>
      <c r="B12" s="52"/>
      <c r="C12" s="52"/>
      <c r="D12" s="52"/>
      <c r="E12" s="52"/>
    </row>
    <row r="13" spans="1:5" x14ac:dyDescent="0.25">
      <c r="A13" s="47" t="s">
        <v>22</v>
      </c>
      <c r="B13" s="47"/>
      <c r="C13" s="47"/>
      <c r="D13" s="47"/>
      <c r="E13" s="47"/>
    </row>
    <row r="14" spans="1:5" ht="11.25" customHeight="1" x14ac:dyDescent="0.25">
      <c r="A14" s="51" t="s">
        <v>2</v>
      </c>
      <c r="B14" s="52"/>
      <c r="C14" s="52"/>
      <c r="D14" s="52"/>
      <c r="E14" s="52"/>
    </row>
    <row r="15" spans="1:5" x14ac:dyDescent="0.25">
      <c r="A15" s="47" t="s">
        <v>23</v>
      </c>
      <c r="B15" s="47"/>
      <c r="C15" s="47"/>
      <c r="D15" s="47"/>
      <c r="E15" s="47"/>
    </row>
    <row r="16" spans="1:5" ht="10.5" customHeight="1" x14ac:dyDescent="0.25">
      <c r="A16" s="51" t="s">
        <v>16</v>
      </c>
      <c r="B16" s="52"/>
      <c r="C16" s="52"/>
      <c r="D16" s="52"/>
      <c r="E16" s="52"/>
    </row>
    <row r="17" spans="1:8" ht="30.75" customHeight="1" x14ac:dyDescent="0.25">
      <c r="A17" s="47" t="s">
        <v>17</v>
      </c>
      <c r="B17" s="47"/>
      <c r="C17" s="47"/>
      <c r="D17" s="47"/>
      <c r="E17" s="47"/>
    </row>
    <row r="18" spans="1:8" ht="63.75" customHeight="1" x14ac:dyDescent="0.25">
      <c r="A18" s="47" t="s">
        <v>36</v>
      </c>
      <c r="B18" s="47"/>
      <c r="C18" s="47"/>
      <c r="D18" s="47"/>
      <c r="E18" s="47"/>
    </row>
    <row r="19" spans="1:8" ht="33.75" customHeight="1" x14ac:dyDescent="0.25">
      <c r="A19" s="53" t="s">
        <v>26</v>
      </c>
      <c r="B19" s="53"/>
      <c r="C19" s="53"/>
      <c r="D19" s="53"/>
      <c r="E19" s="53"/>
    </row>
    <row r="20" spans="1:8" x14ac:dyDescent="0.25">
      <c r="A20" s="53"/>
      <c r="B20" s="53"/>
      <c r="C20" s="53"/>
      <c r="D20" s="53"/>
      <c r="E20" s="53"/>
      <c r="F20" s="2">
        <v>824.8</v>
      </c>
      <c r="G20" s="2">
        <v>3</v>
      </c>
    </row>
    <row r="21" spans="1:8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9.6" x14ac:dyDescent="0.3">
      <c r="A22" s="19" t="s">
        <v>45</v>
      </c>
      <c r="B22" s="8" t="s">
        <v>43</v>
      </c>
      <c r="C22" s="3" t="s">
        <v>4</v>
      </c>
      <c r="D22" s="3">
        <f>9.19</f>
        <v>9.19</v>
      </c>
      <c r="E22" s="7">
        <f>D22*F20*G20</f>
        <v>22739.735999999997</v>
      </c>
      <c r="H22" s="15"/>
    </row>
    <row r="23" spans="1:8" x14ac:dyDescent="0.25">
      <c r="A23" s="6" t="s">
        <v>44</v>
      </c>
      <c r="B23" s="8" t="s">
        <v>24</v>
      </c>
      <c r="C23" s="3" t="s">
        <v>4</v>
      </c>
      <c r="D23" s="3">
        <v>3.3</v>
      </c>
      <c r="E23" s="7">
        <f>D23*F20*G20</f>
        <v>8165.5199999999986</v>
      </c>
      <c r="H23" s="15"/>
    </row>
    <row r="24" spans="1:8" ht="55.2" x14ac:dyDescent="0.25">
      <c r="A24" s="6" t="s">
        <v>48</v>
      </c>
      <c r="B24" s="34" t="s">
        <v>49</v>
      </c>
      <c r="C24" s="3" t="s">
        <v>4</v>
      </c>
      <c r="D24" s="3"/>
      <c r="E24" s="7">
        <v>147.82</v>
      </c>
      <c r="H24" s="15"/>
    </row>
    <row r="25" spans="1:8" x14ac:dyDescent="0.25">
      <c r="A25" s="20" t="s">
        <v>28</v>
      </c>
      <c r="B25" s="21" t="s">
        <v>29</v>
      </c>
      <c r="C25" s="22" t="s">
        <v>30</v>
      </c>
      <c r="D25" s="22"/>
      <c r="E25" s="7">
        <v>139.16999999999999</v>
      </c>
      <c r="H25" s="15"/>
    </row>
    <row r="26" spans="1:8" s="13" customFormat="1" x14ac:dyDescent="0.25">
      <c r="A26" s="9" t="s">
        <v>27</v>
      </c>
      <c r="B26" s="10"/>
      <c r="C26" s="11"/>
      <c r="D26" s="18"/>
      <c r="E26" s="12">
        <f>SUM(E22:E25)</f>
        <v>31192.245999999992</v>
      </c>
    </row>
    <row r="28" spans="1:8" ht="31.5" customHeight="1" x14ac:dyDescent="0.25">
      <c r="A28" s="47" t="s">
        <v>51</v>
      </c>
      <c r="B28" s="47"/>
      <c r="C28" s="47"/>
      <c r="D28" s="47"/>
      <c r="E28" s="47"/>
      <c r="H28" s="2" t="s">
        <v>18</v>
      </c>
    </row>
    <row r="29" spans="1:8" ht="31.5" customHeight="1" x14ac:dyDescent="0.25">
      <c r="A29" s="47" t="s">
        <v>21</v>
      </c>
      <c r="B29" s="47"/>
      <c r="C29" s="47"/>
      <c r="D29" s="47"/>
      <c r="E29" s="47"/>
    </row>
    <row r="30" spans="1:8" x14ac:dyDescent="0.25">
      <c r="A30" s="47" t="s">
        <v>20</v>
      </c>
      <c r="B30" s="47"/>
      <c r="C30" s="47"/>
      <c r="D30" s="47"/>
      <c r="E30" s="47"/>
    </row>
    <row r="31" spans="1:8" ht="30.75" customHeight="1" x14ac:dyDescent="0.25">
      <c r="A31" s="47" t="s">
        <v>32</v>
      </c>
      <c r="B31" s="47"/>
      <c r="C31" s="47"/>
      <c r="D31" s="47"/>
      <c r="E31" s="47"/>
    </row>
    <row r="32" spans="1:8" x14ac:dyDescent="0.25">
      <c r="A32" s="47" t="s">
        <v>18</v>
      </c>
      <c r="B32" s="47"/>
      <c r="C32" s="47"/>
      <c r="D32" s="47"/>
      <c r="E32" s="47"/>
    </row>
    <row r="33" spans="1:6" x14ac:dyDescent="0.25">
      <c r="A33" s="27"/>
      <c r="B33" s="27"/>
      <c r="C33" s="27"/>
      <c r="D33" s="27"/>
      <c r="E33" s="27"/>
    </row>
    <row r="34" spans="1:6" x14ac:dyDescent="0.25">
      <c r="A34" s="27"/>
      <c r="B34" s="27"/>
      <c r="C34" s="27"/>
      <c r="D34" s="27"/>
      <c r="E34" s="27"/>
    </row>
    <row r="35" spans="1:6" x14ac:dyDescent="0.25">
      <c r="A35" s="50" t="s">
        <v>5</v>
      </c>
      <c r="B35" s="50"/>
      <c r="C35" s="50"/>
      <c r="D35" s="50"/>
      <c r="E35" s="50"/>
    </row>
    <row r="36" spans="1:6" x14ac:dyDescent="0.25">
      <c r="A36" s="47" t="s">
        <v>18</v>
      </c>
      <c r="B36" s="47"/>
      <c r="C36" s="47"/>
      <c r="D36" s="47"/>
      <c r="E36" s="47"/>
    </row>
    <row r="37" spans="1:6" x14ac:dyDescent="0.25">
      <c r="A37" s="48" t="s">
        <v>31</v>
      </c>
      <c r="B37" s="48"/>
      <c r="C37" s="48"/>
      <c r="D37" s="48"/>
      <c r="E37" s="48"/>
    </row>
    <row r="38" spans="1:6" x14ac:dyDescent="0.25">
      <c r="B38" s="49" t="s">
        <v>19</v>
      </c>
      <c r="C38" s="49"/>
      <c r="D38" s="49"/>
      <c r="E38" s="5" t="s">
        <v>6</v>
      </c>
    </row>
    <row r="39" spans="1:6" x14ac:dyDescent="0.25">
      <c r="A39" s="24"/>
      <c r="B39" s="24"/>
      <c r="C39" s="24"/>
      <c r="D39" s="24"/>
      <c r="E39" s="24"/>
    </row>
    <row r="40" spans="1:6" x14ac:dyDescent="0.25">
      <c r="A40" s="48" t="s">
        <v>42</v>
      </c>
      <c r="B40" s="48"/>
      <c r="C40" s="48"/>
      <c r="D40" s="48"/>
      <c r="E40" s="48"/>
    </row>
    <row r="41" spans="1:6" x14ac:dyDescent="0.25">
      <c r="B41" s="49" t="s">
        <v>19</v>
      </c>
      <c r="C41" s="49"/>
      <c r="D41" s="49"/>
      <c r="E41" s="5" t="s">
        <v>6</v>
      </c>
    </row>
    <row r="43" spans="1:6" x14ac:dyDescent="0.25">
      <c r="A43" s="2" t="s">
        <v>37</v>
      </c>
    </row>
    <row r="44" spans="1:6" x14ac:dyDescent="0.25">
      <c r="A44" s="13" t="s">
        <v>33</v>
      </c>
    </row>
    <row r="45" spans="1:6" x14ac:dyDescent="0.25">
      <c r="A45" s="13" t="s">
        <v>40</v>
      </c>
      <c r="B45" s="16">
        <v>58557.37</v>
      </c>
    </row>
    <row r="46" spans="1:6" x14ac:dyDescent="0.25">
      <c r="A46" s="26" t="s">
        <v>50</v>
      </c>
      <c r="B46" s="17"/>
    </row>
    <row r="47" spans="1:6" x14ac:dyDescent="0.25">
      <c r="A47" s="2" t="s">
        <v>35</v>
      </c>
      <c r="B47" s="17">
        <v>45036.43</v>
      </c>
      <c r="F47" s="23"/>
    </row>
    <row r="48" spans="1:6" ht="27.6" x14ac:dyDescent="0.25">
      <c r="A48" s="26" t="s">
        <v>38</v>
      </c>
      <c r="B48" s="17">
        <f>E26</f>
        <v>31192.245999999992</v>
      </c>
    </row>
    <row r="49" spans="1:2" x14ac:dyDescent="0.25">
      <c r="A49" s="14" t="s">
        <v>34</v>
      </c>
      <c r="B49" s="16">
        <f>B45+B47-B48</f>
        <v>72401.554000000004</v>
      </c>
    </row>
    <row r="52" spans="1:2" x14ac:dyDescent="0.25">
      <c r="B52" s="15"/>
    </row>
  </sheetData>
  <mergeCells count="30"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D4:E4"/>
    <mergeCell ref="A35:E35"/>
    <mergeCell ref="A15:E15"/>
    <mergeCell ref="A16:E16"/>
    <mergeCell ref="A17:E17"/>
    <mergeCell ref="A18:E18"/>
    <mergeCell ref="A19:E19"/>
    <mergeCell ref="A20:E20"/>
    <mergeCell ref="A28:E28"/>
    <mergeCell ref="A29:E29"/>
    <mergeCell ref="A30:E30"/>
    <mergeCell ref="A31:E31"/>
    <mergeCell ref="A32:E32"/>
    <mergeCell ref="A36:E36"/>
    <mergeCell ref="A37:E37"/>
    <mergeCell ref="B38:D38"/>
    <mergeCell ref="A40:E40"/>
    <mergeCell ref="B41:D4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BreakPreview" topLeftCell="A19" zoomScaleNormal="100" zoomScaleSheetLayoutView="100" workbookViewId="0">
      <selection activeCell="A29" sqref="A29:E29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6" width="10.6640625" style="2" bestFit="1" customWidth="1"/>
    <col min="7" max="7" width="9.109375" style="2"/>
    <col min="8" max="8" width="13.44140625" style="2" customWidth="1"/>
    <col min="9" max="16384" width="9.109375" style="2"/>
  </cols>
  <sheetData>
    <row r="1" spans="1:5" ht="15.6" x14ac:dyDescent="0.25">
      <c r="A1" s="54" t="s">
        <v>11</v>
      </c>
      <c r="B1" s="54"/>
      <c r="C1" s="54"/>
      <c r="D1" s="54"/>
      <c r="E1" s="54"/>
    </row>
    <row r="2" spans="1:5" ht="29.25" customHeight="1" x14ac:dyDescent="0.3">
      <c r="A2" s="55" t="s">
        <v>12</v>
      </c>
      <c r="B2" s="56"/>
      <c r="C2" s="56"/>
      <c r="D2" s="56"/>
      <c r="E2" s="56"/>
    </row>
    <row r="3" spans="1:5" x14ac:dyDescent="0.25">
      <c r="A3" s="61" t="s">
        <v>54</v>
      </c>
      <c r="B3" s="61"/>
      <c r="C3" s="61"/>
      <c r="D3" s="61"/>
      <c r="E3" s="61"/>
    </row>
    <row r="4" spans="1:5" s="1" customFormat="1" ht="28.2" x14ac:dyDescent="0.3">
      <c r="A4" s="39" t="s">
        <v>13</v>
      </c>
      <c r="B4" s="4"/>
      <c r="C4" s="4"/>
      <c r="D4" s="4"/>
      <c r="E4" s="40" t="s">
        <v>55</v>
      </c>
    </row>
    <row r="5" spans="1:5" x14ac:dyDescent="0.25">
      <c r="A5" s="31"/>
      <c r="B5" s="4"/>
      <c r="C5" s="4"/>
      <c r="D5" s="4"/>
      <c r="E5" s="4"/>
    </row>
    <row r="6" spans="1:5" x14ac:dyDescent="0.25">
      <c r="A6" s="47" t="s">
        <v>0</v>
      </c>
      <c r="B6" s="47"/>
      <c r="C6" s="47"/>
      <c r="D6" s="47"/>
      <c r="E6" s="47"/>
    </row>
    <row r="7" spans="1:5" x14ac:dyDescent="0.25">
      <c r="A7" s="57" t="s">
        <v>25</v>
      </c>
      <c r="B7" s="57"/>
      <c r="C7" s="57"/>
      <c r="D7" s="57"/>
      <c r="E7" s="57"/>
    </row>
    <row r="8" spans="1:5" x14ac:dyDescent="0.25">
      <c r="A8" s="51" t="s">
        <v>1</v>
      </c>
      <c r="B8" s="51"/>
      <c r="C8" s="51"/>
      <c r="D8" s="51"/>
      <c r="E8" s="51"/>
    </row>
    <row r="9" spans="1:5" x14ac:dyDescent="0.25">
      <c r="A9" s="47" t="s">
        <v>41</v>
      </c>
      <c r="B9" s="47"/>
      <c r="C9" s="47"/>
      <c r="D9" s="47"/>
      <c r="E9" s="47"/>
    </row>
    <row r="10" spans="1:5" ht="23.25" customHeight="1" x14ac:dyDescent="0.25">
      <c r="A10" s="58" t="s">
        <v>14</v>
      </c>
      <c r="B10" s="59"/>
      <c r="C10" s="59"/>
      <c r="D10" s="59"/>
      <c r="E10" s="59"/>
    </row>
    <row r="11" spans="1:5" ht="30" customHeight="1" x14ac:dyDescent="0.25">
      <c r="A11" s="47" t="s">
        <v>39</v>
      </c>
      <c r="B11" s="47"/>
      <c r="C11" s="47"/>
      <c r="D11" s="47"/>
      <c r="E11" s="47"/>
    </row>
    <row r="12" spans="1:5" x14ac:dyDescent="0.25">
      <c r="A12" s="51" t="s">
        <v>15</v>
      </c>
      <c r="B12" s="52"/>
      <c r="C12" s="52"/>
      <c r="D12" s="52"/>
      <c r="E12" s="52"/>
    </row>
    <row r="13" spans="1:5" x14ac:dyDescent="0.25">
      <c r="A13" s="47" t="s">
        <v>22</v>
      </c>
      <c r="B13" s="47"/>
      <c r="C13" s="47"/>
      <c r="D13" s="47"/>
      <c r="E13" s="47"/>
    </row>
    <row r="14" spans="1:5" ht="11.25" customHeight="1" x14ac:dyDescent="0.25">
      <c r="A14" s="51" t="s">
        <v>2</v>
      </c>
      <c r="B14" s="52"/>
      <c r="C14" s="52"/>
      <c r="D14" s="52"/>
      <c r="E14" s="52"/>
    </row>
    <row r="15" spans="1:5" x14ac:dyDescent="0.25">
      <c r="A15" s="47" t="s">
        <v>23</v>
      </c>
      <c r="B15" s="47"/>
      <c r="C15" s="47"/>
      <c r="D15" s="47"/>
      <c r="E15" s="47"/>
    </row>
    <row r="16" spans="1:5" ht="10.5" customHeight="1" x14ac:dyDescent="0.25">
      <c r="A16" s="51" t="s">
        <v>16</v>
      </c>
      <c r="B16" s="52"/>
      <c r="C16" s="52"/>
      <c r="D16" s="52"/>
      <c r="E16" s="52"/>
    </row>
    <row r="17" spans="1:8" ht="30.75" customHeight="1" x14ac:dyDescent="0.25">
      <c r="A17" s="47" t="s">
        <v>17</v>
      </c>
      <c r="B17" s="47"/>
      <c r="C17" s="47"/>
      <c r="D17" s="47"/>
      <c r="E17" s="47"/>
    </row>
    <row r="18" spans="1:8" ht="63.75" customHeight="1" x14ac:dyDescent="0.25">
      <c r="A18" s="47" t="s">
        <v>36</v>
      </c>
      <c r="B18" s="47"/>
      <c r="C18" s="47"/>
      <c r="D18" s="47"/>
      <c r="E18" s="47"/>
    </row>
    <row r="19" spans="1:8" ht="33.75" customHeight="1" x14ac:dyDescent="0.25">
      <c r="A19" s="53" t="s">
        <v>26</v>
      </c>
      <c r="B19" s="53"/>
      <c r="C19" s="53"/>
      <c r="D19" s="53"/>
      <c r="E19" s="53"/>
    </row>
    <row r="20" spans="1:8" x14ac:dyDescent="0.25">
      <c r="A20" s="53"/>
      <c r="B20" s="53"/>
      <c r="C20" s="53"/>
      <c r="D20" s="53"/>
      <c r="E20" s="53"/>
      <c r="F20" s="2">
        <v>824.8</v>
      </c>
      <c r="G20" s="2">
        <v>3</v>
      </c>
    </row>
    <row r="21" spans="1:8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9.6" x14ac:dyDescent="0.3">
      <c r="A22" s="19" t="s">
        <v>45</v>
      </c>
      <c r="B22" s="8" t="s">
        <v>43</v>
      </c>
      <c r="C22" s="3" t="s">
        <v>4</v>
      </c>
      <c r="D22" s="3">
        <f>9.19</f>
        <v>9.19</v>
      </c>
      <c r="E22" s="7">
        <f>D22*F20*G20</f>
        <v>22739.735999999997</v>
      </c>
      <c r="H22" s="15"/>
    </row>
    <row r="23" spans="1:8" x14ac:dyDescent="0.25">
      <c r="A23" s="6" t="s">
        <v>44</v>
      </c>
      <c r="B23" s="8" t="s">
        <v>24</v>
      </c>
      <c r="C23" s="3" t="s">
        <v>4</v>
      </c>
      <c r="D23" s="3">
        <v>3.3</v>
      </c>
      <c r="E23" s="7">
        <f>D23*F20*G20</f>
        <v>8165.5199999999986</v>
      </c>
      <c r="H23" s="15"/>
    </row>
    <row r="24" spans="1:8" ht="69" x14ac:dyDescent="0.25">
      <c r="A24" s="6" t="s">
        <v>52</v>
      </c>
      <c r="B24" s="8" t="s">
        <v>53</v>
      </c>
      <c r="C24" s="3" t="s">
        <v>4</v>
      </c>
      <c r="D24" s="3"/>
      <c r="E24" s="7">
        <f>1226.1*3</f>
        <v>3678.2999999999997</v>
      </c>
      <c r="H24" s="15"/>
    </row>
    <row r="25" spans="1:8" x14ac:dyDescent="0.25">
      <c r="A25" s="20" t="s">
        <v>28</v>
      </c>
      <c r="B25" s="8" t="s">
        <v>53</v>
      </c>
      <c r="C25" s="22" t="s">
        <v>30</v>
      </c>
      <c r="D25" s="22"/>
      <c r="E25" s="7">
        <v>669</v>
      </c>
      <c r="H25" s="15"/>
    </row>
    <row r="26" spans="1:8" x14ac:dyDescent="0.25">
      <c r="A26" s="41" t="s">
        <v>56</v>
      </c>
      <c r="B26" s="8" t="s">
        <v>57</v>
      </c>
      <c r="C26" s="22" t="s">
        <v>58</v>
      </c>
      <c r="D26" s="22">
        <v>8</v>
      </c>
      <c r="E26" s="7">
        <f>D26*197.1</f>
        <v>1576.8</v>
      </c>
      <c r="H26" s="15"/>
    </row>
    <row r="27" spans="1:8" s="13" customFormat="1" x14ac:dyDescent="0.25">
      <c r="A27" s="9" t="s">
        <v>27</v>
      </c>
      <c r="B27" s="10"/>
      <c r="C27" s="11"/>
      <c r="D27" s="18"/>
      <c r="E27" s="12">
        <f>SUM(E22:E26)</f>
        <v>36829.356</v>
      </c>
    </row>
    <row r="29" spans="1:8" ht="31.5" customHeight="1" x14ac:dyDescent="0.25">
      <c r="A29" s="47" t="s">
        <v>60</v>
      </c>
      <c r="B29" s="47"/>
      <c r="C29" s="47"/>
      <c r="D29" s="47"/>
      <c r="E29" s="47"/>
      <c r="H29" s="2" t="s">
        <v>18</v>
      </c>
    </row>
    <row r="30" spans="1:8" ht="31.5" customHeight="1" x14ac:dyDescent="0.25">
      <c r="A30" s="47" t="s">
        <v>21</v>
      </c>
      <c r="B30" s="47"/>
      <c r="C30" s="47"/>
      <c r="D30" s="47"/>
      <c r="E30" s="47"/>
    </row>
    <row r="31" spans="1:8" x14ac:dyDescent="0.25">
      <c r="A31" s="47" t="s">
        <v>20</v>
      </c>
      <c r="B31" s="47"/>
      <c r="C31" s="47"/>
      <c r="D31" s="47"/>
      <c r="E31" s="47"/>
    </row>
    <row r="32" spans="1:8" ht="30.75" customHeight="1" x14ac:dyDescent="0.25">
      <c r="A32" s="47" t="s">
        <v>32</v>
      </c>
      <c r="B32" s="47"/>
      <c r="C32" s="47"/>
      <c r="D32" s="47"/>
      <c r="E32" s="47"/>
    </row>
    <row r="33" spans="1:6" x14ac:dyDescent="0.25">
      <c r="A33" s="47" t="s">
        <v>18</v>
      </c>
      <c r="B33" s="47"/>
      <c r="C33" s="47"/>
      <c r="D33" s="47"/>
      <c r="E33" s="47"/>
    </row>
    <row r="34" spans="1:6" x14ac:dyDescent="0.25">
      <c r="A34" s="29"/>
      <c r="B34" s="29"/>
      <c r="C34" s="29"/>
      <c r="D34" s="29"/>
      <c r="E34" s="29"/>
    </row>
    <row r="35" spans="1:6" x14ac:dyDescent="0.25">
      <c r="A35" s="29"/>
      <c r="B35" s="29"/>
      <c r="C35" s="29"/>
      <c r="D35" s="29"/>
      <c r="E35" s="29"/>
    </row>
    <row r="36" spans="1:6" x14ac:dyDescent="0.25">
      <c r="A36" s="50" t="s">
        <v>5</v>
      </c>
      <c r="B36" s="50"/>
      <c r="C36" s="50"/>
      <c r="D36" s="50"/>
      <c r="E36" s="50"/>
    </row>
    <row r="37" spans="1:6" x14ac:dyDescent="0.25">
      <c r="A37" s="47" t="s">
        <v>18</v>
      </c>
      <c r="B37" s="47"/>
      <c r="C37" s="47"/>
      <c r="D37" s="47"/>
      <c r="E37" s="47"/>
    </row>
    <row r="38" spans="1:6" x14ac:dyDescent="0.25">
      <c r="A38" s="48" t="s">
        <v>31</v>
      </c>
      <c r="B38" s="48"/>
      <c r="C38" s="48"/>
      <c r="D38" s="48"/>
      <c r="E38" s="48"/>
    </row>
    <row r="39" spans="1:6" x14ac:dyDescent="0.25">
      <c r="B39" s="49" t="s">
        <v>19</v>
      </c>
      <c r="C39" s="49"/>
      <c r="D39" s="49"/>
      <c r="E39" s="5" t="s">
        <v>6</v>
      </c>
    </row>
    <row r="40" spans="1:6" x14ac:dyDescent="0.25">
      <c r="A40" s="30"/>
      <c r="B40" s="30"/>
      <c r="C40" s="30"/>
      <c r="D40" s="30"/>
      <c r="E40" s="30"/>
    </row>
    <row r="41" spans="1:6" x14ac:dyDescent="0.25">
      <c r="A41" s="48" t="s">
        <v>42</v>
      </c>
      <c r="B41" s="48"/>
      <c r="C41" s="48"/>
      <c r="D41" s="48"/>
      <c r="E41" s="48"/>
    </row>
    <row r="42" spans="1:6" x14ac:dyDescent="0.25">
      <c r="B42" s="49" t="s">
        <v>19</v>
      </c>
      <c r="C42" s="49"/>
      <c r="D42" s="49"/>
      <c r="E42" s="5" t="s">
        <v>6</v>
      </c>
    </row>
    <row r="44" spans="1:6" x14ac:dyDescent="0.25">
      <c r="A44" s="2" t="s">
        <v>37</v>
      </c>
    </row>
    <row r="45" spans="1:6" x14ac:dyDescent="0.25">
      <c r="A45" s="13" t="s">
        <v>33</v>
      </c>
    </row>
    <row r="46" spans="1:6" x14ac:dyDescent="0.25">
      <c r="A46" s="13" t="s">
        <v>40</v>
      </c>
      <c r="B46" s="16">
        <f>'1кв'!B49</f>
        <v>72401.554000000004</v>
      </c>
    </row>
    <row r="47" spans="1:6" x14ac:dyDescent="0.25">
      <c r="A47" s="32" t="s">
        <v>59</v>
      </c>
      <c r="B47" s="17"/>
    </row>
    <row r="48" spans="1:6" x14ac:dyDescent="0.25">
      <c r="A48" s="2" t="s">
        <v>35</v>
      </c>
      <c r="B48" s="17">
        <v>44977.66</v>
      </c>
      <c r="F48" s="23"/>
    </row>
    <row r="49" spans="1:2" ht="27.6" x14ac:dyDescent="0.25">
      <c r="A49" s="32" t="s">
        <v>38</v>
      </c>
      <c r="B49" s="17">
        <f>E27</f>
        <v>36829.356</v>
      </c>
    </row>
    <row r="50" spans="1:2" x14ac:dyDescent="0.25">
      <c r="A50" s="14" t="s">
        <v>34</v>
      </c>
      <c r="B50" s="16">
        <f>B46+B48-B49</f>
        <v>80549.858000000007</v>
      </c>
    </row>
    <row r="53" spans="1:2" x14ac:dyDescent="0.25">
      <c r="B53" s="15"/>
    </row>
  </sheetData>
  <mergeCells count="29">
    <mergeCell ref="B42:D42"/>
    <mergeCell ref="A20:E20"/>
    <mergeCell ref="A29:E29"/>
    <mergeCell ref="A30:E30"/>
    <mergeCell ref="A31:E31"/>
    <mergeCell ref="A32:E32"/>
    <mergeCell ref="A33:E33"/>
    <mergeCell ref="A36:E36"/>
    <mergeCell ref="A37:E37"/>
    <mergeCell ref="A38:E38"/>
    <mergeCell ref="B39:D39"/>
    <mergeCell ref="A41:E41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BreakPreview" topLeftCell="A28" zoomScaleNormal="100" zoomScaleSheetLayoutView="100" workbookViewId="0">
      <selection activeCell="E26" sqref="E26:E27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6" width="10.6640625" style="2" bestFit="1" customWidth="1"/>
    <col min="7" max="7" width="9.109375" style="2"/>
    <col min="8" max="8" width="13.44140625" style="2" customWidth="1"/>
    <col min="9" max="16384" width="9.109375" style="2"/>
  </cols>
  <sheetData>
    <row r="1" spans="1:5" ht="15.6" x14ac:dyDescent="0.25">
      <c r="A1" s="54" t="s">
        <v>11</v>
      </c>
      <c r="B1" s="54"/>
      <c r="C1" s="54"/>
      <c r="D1" s="54"/>
      <c r="E1" s="54"/>
    </row>
    <row r="2" spans="1:5" ht="29.25" customHeight="1" x14ac:dyDescent="0.3">
      <c r="A2" s="55" t="s">
        <v>12</v>
      </c>
      <c r="B2" s="56"/>
      <c r="C2" s="56"/>
      <c r="D2" s="56"/>
      <c r="E2" s="56"/>
    </row>
    <row r="3" spans="1:5" x14ac:dyDescent="0.25">
      <c r="A3" s="61" t="s">
        <v>61</v>
      </c>
      <c r="B3" s="61"/>
      <c r="C3" s="61"/>
      <c r="D3" s="61"/>
      <c r="E3" s="61"/>
    </row>
    <row r="4" spans="1:5" s="1" customFormat="1" ht="28.2" x14ac:dyDescent="0.3">
      <c r="A4" s="39" t="s">
        <v>13</v>
      </c>
      <c r="B4" s="4"/>
      <c r="C4" s="4"/>
      <c r="D4" s="4"/>
      <c r="E4" s="40" t="s">
        <v>62</v>
      </c>
    </row>
    <row r="5" spans="1:5" x14ac:dyDescent="0.25">
      <c r="A5" s="37"/>
      <c r="B5" s="4"/>
      <c r="C5" s="4"/>
      <c r="D5" s="4"/>
      <c r="E5" s="4"/>
    </row>
    <row r="6" spans="1:5" x14ac:dyDescent="0.25">
      <c r="A6" s="47" t="s">
        <v>0</v>
      </c>
      <c r="B6" s="47"/>
      <c r="C6" s="47"/>
      <c r="D6" s="47"/>
      <c r="E6" s="47"/>
    </row>
    <row r="7" spans="1:5" x14ac:dyDescent="0.25">
      <c r="A7" s="57" t="s">
        <v>25</v>
      </c>
      <c r="B7" s="57"/>
      <c r="C7" s="57"/>
      <c r="D7" s="57"/>
      <c r="E7" s="57"/>
    </row>
    <row r="8" spans="1:5" x14ac:dyDescent="0.25">
      <c r="A8" s="51" t="s">
        <v>1</v>
      </c>
      <c r="B8" s="51"/>
      <c r="C8" s="51"/>
      <c r="D8" s="51"/>
      <c r="E8" s="51"/>
    </row>
    <row r="9" spans="1:5" x14ac:dyDescent="0.25">
      <c r="A9" s="47" t="s">
        <v>41</v>
      </c>
      <c r="B9" s="47"/>
      <c r="C9" s="47"/>
      <c r="D9" s="47"/>
      <c r="E9" s="47"/>
    </row>
    <row r="10" spans="1:5" ht="23.25" customHeight="1" x14ac:dyDescent="0.25">
      <c r="A10" s="58" t="s">
        <v>14</v>
      </c>
      <c r="B10" s="59"/>
      <c r="C10" s="59"/>
      <c r="D10" s="59"/>
      <c r="E10" s="59"/>
    </row>
    <row r="11" spans="1:5" ht="30" customHeight="1" x14ac:dyDescent="0.25">
      <c r="A11" s="47" t="s">
        <v>39</v>
      </c>
      <c r="B11" s="47"/>
      <c r="C11" s="47"/>
      <c r="D11" s="47"/>
      <c r="E11" s="47"/>
    </row>
    <row r="12" spans="1:5" x14ac:dyDescent="0.25">
      <c r="A12" s="51" t="s">
        <v>15</v>
      </c>
      <c r="B12" s="52"/>
      <c r="C12" s="52"/>
      <c r="D12" s="52"/>
      <c r="E12" s="52"/>
    </row>
    <row r="13" spans="1:5" x14ac:dyDescent="0.25">
      <c r="A13" s="47" t="s">
        <v>22</v>
      </c>
      <c r="B13" s="47"/>
      <c r="C13" s="47"/>
      <c r="D13" s="47"/>
      <c r="E13" s="47"/>
    </row>
    <row r="14" spans="1:5" ht="11.25" customHeight="1" x14ac:dyDescent="0.25">
      <c r="A14" s="51" t="s">
        <v>2</v>
      </c>
      <c r="B14" s="52"/>
      <c r="C14" s="52"/>
      <c r="D14" s="52"/>
      <c r="E14" s="52"/>
    </row>
    <row r="15" spans="1:5" x14ac:dyDescent="0.25">
      <c r="A15" s="47" t="s">
        <v>23</v>
      </c>
      <c r="B15" s="47"/>
      <c r="C15" s="47"/>
      <c r="D15" s="47"/>
      <c r="E15" s="47"/>
    </row>
    <row r="16" spans="1:5" ht="10.5" customHeight="1" x14ac:dyDescent="0.25">
      <c r="A16" s="51" t="s">
        <v>16</v>
      </c>
      <c r="B16" s="52"/>
      <c r="C16" s="52"/>
      <c r="D16" s="52"/>
      <c r="E16" s="52"/>
    </row>
    <row r="17" spans="1:8" ht="30.75" customHeight="1" x14ac:dyDescent="0.25">
      <c r="A17" s="47" t="s">
        <v>17</v>
      </c>
      <c r="B17" s="47"/>
      <c r="C17" s="47"/>
      <c r="D17" s="47"/>
      <c r="E17" s="47"/>
    </row>
    <row r="18" spans="1:8" ht="63.75" customHeight="1" x14ac:dyDescent="0.25">
      <c r="A18" s="47" t="s">
        <v>36</v>
      </c>
      <c r="B18" s="47"/>
      <c r="C18" s="47"/>
      <c r="D18" s="47"/>
      <c r="E18" s="47"/>
    </row>
    <row r="19" spans="1:8" ht="33.75" customHeight="1" x14ac:dyDescent="0.25">
      <c r="A19" s="53" t="s">
        <v>26</v>
      </c>
      <c r="B19" s="53"/>
      <c r="C19" s="53"/>
      <c r="D19" s="53"/>
      <c r="E19" s="53"/>
    </row>
    <row r="20" spans="1:8" x14ac:dyDescent="0.25">
      <c r="A20" s="53"/>
      <c r="B20" s="53"/>
      <c r="C20" s="53"/>
      <c r="D20" s="53"/>
      <c r="E20" s="53"/>
      <c r="F20" s="2">
        <v>824.8</v>
      </c>
      <c r="G20" s="2">
        <v>3</v>
      </c>
    </row>
    <row r="21" spans="1:8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9.6" x14ac:dyDescent="0.3">
      <c r="A22" s="19" t="s">
        <v>45</v>
      </c>
      <c r="B22" s="8" t="s">
        <v>43</v>
      </c>
      <c r="C22" s="3" t="s">
        <v>4</v>
      </c>
      <c r="D22" s="3">
        <v>9.74</v>
      </c>
      <c r="E22" s="7">
        <f>D22*F20*G20</f>
        <v>24100.655999999999</v>
      </c>
      <c r="H22" s="15"/>
    </row>
    <row r="23" spans="1:8" x14ac:dyDescent="0.25">
      <c r="A23" s="6" t="s">
        <v>44</v>
      </c>
      <c r="B23" s="8" t="s">
        <v>24</v>
      </c>
      <c r="C23" s="3" t="s">
        <v>4</v>
      </c>
      <c r="D23" s="3">
        <v>3.43</v>
      </c>
      <c r="E23" s="7">
        <f>D23*F20*G20</f>
        <v>8487.1919999999991</v>
      </c>
      <c r="H23" s="15"/>
    </row>
    <row r="24" spans="1:8" ht="69" x14ac:dyDescent="0.25">
      <c r="A24" s="6" t="s">
        <v>52</v>
      </c>
      <c r="B24" s="8" t="s">
        <v>63</v>
      </c>
      <c r="C24" s="3" t="s">
        <v>4</v>
      </c>
      <c r="D24" s="3"/>
      <c r="E24" s="7">
        <f>1226.1*3</f>
        <v>3678.2999999999997</v>
      </c>
      <c r="H24" s="15"/>
    </row>
    <row r="25" spans="1:8" x14ac:dyDescent="0.25">
      <c r="A25" s="20" t="s">
        <v>28</v>
      </c>
      <c r="B25" s="8" t="s">
        <v>63</v>
      </c>
      <c r="C25" s="22" t="s">
        <v>30</v>
      </c>
      <c r="D25" s="22"/>
      <c r="E25" s="7">
        <v>669</v>
      </c>
      <c r="H25" s="15"/>
    </row>
    <row r="26" spans="1:8" ht="27.6" x14ac:dyDescent="0.25">
      <c r="A26" s="41" t="s">
        <v>64</v>
      </c>
      <c r="B26" s="46" t="s">
        <v>66</v>
      </c>
      <c r="C26" s="22" t="s">
        <v>30</v>
      </c>
      <c r="D26" s="22"/>
      <c r="E26" s="7">
        <v>4017.71</v>
      </c>
      <c r="H26" s="15"/>
    </row>
    <row r="27" spans="1:8" ht="27.6" x14ac:dyDescent="0.25">
      <c r="A27" s="41" t="s">
        <v>65</v>
      </c>
      <c r="B27" s="46" t="s">
        <v>66</v>
      </c>
      <c r="C27" s="22" t="s">
        <v>30</v>
      </c>
      <c r="D27" s="22"/>
      <c r="E27" s="7">
        <v>7456.52</v>
      </c>
      <c r="H27" s="15"/>
    </row>
    <row r="28" spans="1:8" s="13" customFormat="1" x14ac:dyDescent="0.25">
      <c r="A28" s="9" t="s">
        <v>27</v>
      </c>
      <c r="B28" s="10"/>
      <c r="C28" s="11"/>
      <c r="D28" s="18"/>
      <c r="E28" s="12">
        <f>SUM(E22:E27)</f>
        <v>48409.377999999997</v>
      </c>
    </row>
    <row r="30" spans="1:8" ht="31.5" customHeight="1" x14ac:dyDescent="0.25">
      <c r="A30" s="47" t="s">
        <v>68</v>
      </c>
      <c r="B30" s="47"/>
      <c r="C30" s="47"/>
      <c r="D30" s="47"/>
      <c r="E30" s="47"/>
      <c r="H30" s="2" t="s">
        <v>18</v>
      </c>
    </row>
    <row r="31" spans="1:8" ht="31.5" customHeight="1" x14ac:dyDescent="0.25">
      <c r="A31" s="47" t="s">
        <v>21</v>
      </c>
      <c r="B31" s="47"/>
      <c r="C31" s="47"/>
      <c r="D31" s="47"/>
      <c r="E31" s="47"/>
    </row>
    <row r="32" spans="1:8" x14ac:dyDescent="0.25">
      <c r="A32" s="47" t="s">
        <v>20</v>
      </c>
      <c r="B32" s="47"/>
      <c r="C32" s="47"/>
      <c r="D32" s="47"/>
      <c r="E32" s="47"/>
    </row>
    <row r="33" spans="1:5" ht="30.75" customHeight="1" x14ac:dyDescent="0.25">
      <c r="A33" s="47" t="s">
        <v>32</v>
      </c>
      <c r="B33" s="47"/>
      <c r="C33" s="47"/>
      <c r="D33" s="47"/>
      <c r="E33" s="47"/>
    </row>
    <row r="34" spans="1:5" x14ac:dyDescent="0.25">
      <c r="A34" s="47" t="s">
        <v>18</v>
      </c>
      <c r="B34" s="47"/>
      <c r="C34" s="47"/>
      <c r="D34" s="47"/>
      <c r="E34" s="47"/>
    </row>
    <row r="35" spans="1:5" x14ac:dyDescent="0.25">
      <c r="A35" s="35"/>
      <c r="B35" s="35"/>
      <c r="C35" s="35"/>
      <c r="D35" s="35"/>
      <c r="E35" s="35"/>
    </row>
    <row r="36" spans="1:5" x14ac:dyDescent="0.25">
      <c r="A36" s="35"/>
      <c r="B36" s="35"/>
      <c r="C36" s="35"/>
      <c r="D36" s="35"/>
      <c r="E36" s="35"/>
    </row>
    <row r="37" spans="1:5" x14ac:dyDescent="0.25">
      <c r="A37" s="50" t="s">
        <v>5</v>
      </c>
      <c r="B37" s="50"/>
      <c r="C37" s="50"/>
      <c r="D37" s="50"/>
      <c r="E37" s="50"/>
    </row>
    <row r="38" spans="1:5" x14ac:dyDescent="0.25">
      <c r="A38" s="47" t="s">
        <v>18</v>
      </c>
      <c r="B38" s="47"/>
      <c r="C38" s="47"/>
      <c r="D38" s="47"/>
      <c r="E38" s="47"/>
    </row>
    <row r="39" spans="1:5" x14ac:dyDescent="0.25">
      <c r="A39" s="48" t="s">
        <v>31</v>
      </c>
      <c r="B39" s="48"/>
      <c r="C39" s="48"/>
      <c r="D39" s="48"/>
      <c r="E39" s="48"/>
    </row>
    <row r="40" spans="1:5" x14ac:dyDescent="0.25">
      <c r="B40" s="49" t="s">
        <v>19</v>
      </c>
      <c r="C40" s="49"/>
      <c r="D40" s="49"/>
      <c r="E40" s="5" t="s">
        <v>6</v>
      </c>
    </row>
    <row r="41" spans="1:5" x14ac:dyDescent="0.25">
      <c r="A41" s="36"/>
      <c r="B41" s="36"/>
      <c r="C41" s="36"/>
      <c r="D41" s="36"/>
      <c r="E41" s="36"/>
    </row>
    <row r="42" spans="1:5" x14ac:dyDescent="0.25">
      <c r="A42" s="48" t="s">
        <v>42</v>
      </c>
      <c r="B42" s="48"/>
      <c r="C42" s="48"/>
      <c r="D42" s="48"/>
      <c r="E42" s="48"/>
    </row>
    <row r="43" spans="1:5" x14ac:dyDescent="0.25">
      <c r="B43" s="49" t="s">
        <v>19</v>
      </c>
      <c r="C43" s="49"/>
      <c r="D43" s="49"/>
      <c r="E43" s="5" t="s">
        <v>6</v>
      </c>
    </row>
    <row r="45" spans="1:5" x14ac:dyDescent="0.25">
      <c r="A45" s="2" t="s">
        <v>37</v>
      </c>
    </row>
    <row r="46" spans="1:5" x14ac:dyDescent="0.25">
      <c r="A46" s="13" t="s">
        <v>33</v>
      </c>
    </row>
    <row r="47" spans="1:5" x14ac:dyDescent="0.25">
      <c r="A47" s="13" t="s">
        <v>40</v>
      </c>
      <c r="B47" s="16">
        <f>'2кв'!B50</f>
        <v>80549.858000000007</v>
      </c>
    </row>
    <row r="48" spans="1:5" x14ac:dyDescent="0.25">
      <c r="A48" s="38" t="s">
        <v>67</v>
      </c>
      <c r="B48" s="17"/>
    </row>
    <row r="49" spans="1:6" x14ac:dyDescent="0.25">
      <c r="A49" s="2" t="s">
        <v>35</v>
      </c>
      <c r="B49" s="17">
        <v>46973.94</v>
      </c>
      <c r="F49" s="23"/>
    </row>
    <row r="50" spans="1:6" ht="27.6" x14ac:dyDescent="0.25">
      <c r="A50" s="38" t="s">
        <v>38</v>
      </c>
      <c r="B50" s="17">
        <f>E28</f>
        <v>48409.377999999997</v>
      </c>
    </row>
    <row r="51" spans="1:6" x14ac:dyDescent="0.25">
      <c r="A51" s="14" t="s">
        <v>34</v>
      </c>
      <c r="B51" s="16">
        <f>B47+B49-B50</f>
        <v>79114.420000000013</v>
      </c>
    </row>
    <row r="54" spans="1:6" x14ac:dyDescent="0.25">
      <c r="B54" s="15"/>
    </row>
  </sheetData>
  <mergeCells count="29"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A37:E37"/>
    <mergeCell ref="A15:E15"/>
    <mergeCell ref="A16:E16"/>
    <mergeCell ref="A17:E17"/>
    <mergeCell ref="A18:E18"/>
    <mergeCell ref="A19:E19"/>
    <mergeCell ref="A20:E20"/>
    <mergeCell ref="A30:E30"/>
    <mergeCell ref="A31:E31"/>
    <mergeCell ref="A32:E32"/>
    <mergeCell ref="A33:E33"/>
    <mergeCell ref="A34:E34"/>
    <mergeCell ref="A38:E38"/>
    <mergeCell ref="A39:E39"/>
    <mergeCell ref="B40:D40"/>
    <mergeCell ref="A42:E42"/>
    <mergeCell ref="B43:D4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37" zoomScaleNormal="100" zoomScaleSheetLayoutView="100" workbookViewId="0">
      <selection activeCell="A39" sqref="A39:E39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6" width="10.6640625" style="2" bestFit="1" customWidth="1"/>
    <col min="7" max="7" width="9.109375" style="2"/>
    <col min="8" max="8" width="13.44140625" style="2" customWidth="1"/>
    <col min="9" max="16384" width="9.109375" style="2"/>
  </cols>
  <sheetData>
    <row r="1" spans="1:5" ht="15.6" x14ac:dyDescent="0.25">
      <c r="A1" s="54" t="s">
        <v>11</v>
      </c>
      <c r="B1" s="54"/>
      <c r="C1" s="54"/>
      <c r="D1" s="54"/>
      <c r="E1" s="54"/>
    </row>
    <row r="2" spans="1:5" ht="29.25" customHeight="1" x14ac:dyDescent="0.3">
      <c r="A2" s="55" t="s">
        <v>12</v>
      </c>
      <c r="B2" s="56"/>
      <c r="C2" s="56"/>
      <c r="D2" s="56"/>
      <c r="E2" s="56"/>
    </row>
    <row r="3" spans="1:5" x14ac:dyDescent="0.25">
      <c r="A3" s="61" t="s">
        <v>69</v>
      </c>
      <c r="B3" s="61"/>
      <c r="C3" s="61"/>
      <c r="D3" s="61"/>
      <c r="E3" s="61"/>
    </row>
    <row r="4" spans="1:5" s="1" customFormat="1" ht="15.6" x14ac:dyDescent="0.3">
      <c r="A4" s="39" t="s">
        <v>13</v>
      </c>
      <c r="B4" s="4"/>
      <c r="C4" s="4"/>
      <c r="D4" s="4"/>
      <c r="E4" s="40" t="s">
        <v>70</v>
      </c>
    </row>
    <row r="5" spans="1:5" x14ac:dyDescent="0.25">
      <c r="A5" s="43"/>
      <c r="B5" s="4"/>
      <c r="C5" s="4"/>
      <c r="D5" s="4"/>
      <c r="E5" s="4"/>
    </row>
    <row r="6" spans="1:5" x14ac:dyDescent="0.25">
      <c r="A6" s="47" t="s">
        <v>0</v>
      </c>
      <c r="B6" s="47"/>
      <c r="C6" s="47"/>
      <c r="D6" s="47"/>
      <c r="E6" s="47"/>
    </row>
    <row r="7" spans="1:5" x14ac:dyDescent="0.25">
      <c r="A7" s="57" t="s">
        <v>25</v>
      </c>
      <c r="B7" s="57"/>
      <c r="C7" s="57"/>
      <c r="D7" s="57"/>
      <c r="E7" s="57"/>
    </row>
    <row r="8" spans="1:5" x14ac:dyDescent="0.25">
      <c r="A8" s="51" t="s">
        <v>1</v>
      </c>
      <c r="B8" s="51"/>
      <c r="C8" s="51"/>
      <c r="D8" s="51"/>
      <c r="E8" s="51"/>
    </row>
    <row r="9" spans="1:5" x14ac:dyDescent="0.25">
      <c r="A9" s="47" t="s">
        <v>41</v>
      </c>
      <c r="B9" s="47"/>
      <c r="C9" s="47"/>
      <c r="D9" s="47"/>
      <c r="E9" s="47"/>
    </row>
    <row r="10" spans="1:5" ht="23.25" customHeight="1" x14ac:dyDescent="0.25">
      <c r="A10" s="58" t="s">
        <v>14</v>
      </c>
      <c r="B10" s="59"/>
      <c r="C10" s="59"/>
      <c r="D10" s="59"/>
      <c r="E10" s="59"/>
    </row>
    <row r="11" spans="1:5" ht="30" customHeight="1" x14ac:dyDescent="0.25">
      <c r="A11" s="47" t="s">
        <v>39</v>
      </c>
      <c r="B11" s="47"/>
      <c r="C11" s="47"/>
      <c r="D11" s="47"/>
      <c r="E11" s="47"/>
    </row>
    <row r="12" spans="1:5" x14ac:dyDescent="0.25">
      <c r="A12" s="51" t="s">
        <v>15</v>
      </c>
      <c r="B12" s="52"/>
      <c r="C12" s="52"/>
      <c r="D12" s="52"/>
      <c r="E12" s="52"/>
    </row>
    <row r="13" spans="1:5" x14ac:dyDescent="0.25">
      <c r="A13" s="47" t="s">
        <v>22</v>
      </c>
      <c r="B13" s="47"/>
      <c r="C13" s="47"/>
      <c r="D13" s="47"/>
      <c r="E13" s="47"/>
    </row>
    <row r="14" spans="1:5" ht="11.25" customHeight="1" x14ac:dyDescent="0.25">
      <c r="A14" s="51" t="s">
        <v>2</v>
      </c>
      <c r="B14" s="52"/>
      <c r="C14" s="52"/>
      <c r="D14" s="52"/>
      <c r="E14" s="52"/>
    </row>
    <row r="15" spans="1:5" x14ac:dyDescent="0.25">
      <c r="A15" s="47" t="s">
        <v>23</v>
      </c>
      <c r="B15" s="47"/>
      <c r="C15" s="47"/>
      <c r="D15" s="47"/>
      <c r="E15" s="47"/>
    </row>
    <row r="16" spans="1:5" ht="10.5" customHeight="1" x14ac:dyDescent="0.25">
      <c r="A16" s="51" t="s">
        <v>16</v>
      </c>
      <c r="B16" s="52"/>
      <c r="C16" s="52"/>
      <c r="D16" s="52"/>
      <c r="E16" s="52"/>
    </row>
    <row r="17" spans="1:8" ht="30.75" customHeight="1" x14ac:dyDescent="0.25">
      <c r="A17" s="47" t="s">
        <v>17</v>
      </c>
      <c r="B17" s="47"/>
      <c r="C17" s="47"/>
      <c r="D17" s="47"/>
      <c r="E17" s="47"/>
    </row>
    <row r="18" spans="1:8" ht="63.75" customHeight="1" x14ac:dyDescent="0.25">
      <c r="A18" s="47" t="s">
        <v>36</v>
      </c>
      <c r="B18" s="47"/>
      <c r="C18" s="47"/>
      <c r="D18" s="47"/>
      <c r="E18" s="47"/>
    </row>
    <row r="19" spans="1:8" ht="33.75" customHeight="1" x14ac:dyDescent="0.25">
      <c r="A19" s="53" t="s">
        <v>26</v>
      </c>
      <c r="B19" s="53"/>
      <c r="C19" s="53"/>
      <c r="D19" s="53"/>
      <c r="E19" s="53"/>
    </row>
    <row r="20" spans="1:8" x14ac:dyDescent="0.25">
      <c r="A20" s="53"/>
      <c r="B20" s="53"/>
      <c r="C20" s="53"/>
      <c r="D20" s="53"/>
      <c r="E20" s="53"/>
      <c r="F20" s="2">
        <v>824.8</v>
      </c>
      <c r="G20" s="2">
        <v>3</v>
      </c>
    </row>
    <row r="21" spans="1:8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9.6" x14ac:dyDescent="0.3">
      <c r="A22" s="19" t="s">
        <v>45</v>
      </c>
      <c r="B22" s="8" t="s">
        <v>43</v>
      </c>
      <c r="C22" s="3" t="s">
        <v>4</v>
      </c>
      <c r="D22" s="3">
        <v>9.74</v>
      </c>
      <c r="E22" s="7">
        <f>D22*F20*G20</f>
        <v>24100.655999999999</v>
      </c>
      <c r="H22" s="15"/>
    </row>
    <row r="23" spans="1:8" x14ac:dyDescent="0.25">
      <c r="A23" s="6" t="s">
        <v>44</v>
      </c>
      <c r="B23" s="8" t="s">
        <v>24</v>
      </c>
      <c r="C23" s="3" t="s">
        <v>4</v>
      </c>
      <c r="D23" s="3">
        <v>3.43</v>
      </c>
      <c r="E23" s="7">
        <f>D23*F20*G20</f>
        <v>8487.1919999999991</v>
      </c>
      <c r="H23" s="15"/>
    </row>
    <row r="24" spans="1:8" ht="69" x14ac:dyDescent="0.25">
      <c r="A24" s="6" t="s">
        <v>52</v>
      </c>
      <c r="B24" s="8" t="s">
        <v>74</v>
      </c>
      <c r="C24" s="3" t="s">
        <v>4</v>
      </c>
      <c r="D24" s="3"/>
      <c r="E24" s="7">
        <f>1226.1*3</f>
        <v>3678.2999999999997</v>
      </c>
      <c r="H24" s="15"/>
    </row>
    <row r="25" spans="1:8" x14ac:dyDescent="0.25">
      <c r="A25" s="20" t="s">
        <v>28</v>
      </c>
      <c r="B25" s="8" t="s">
        <v>74</v>
      </c>
      <c r="C25" s="22" t="s">
        <v>30</v>
      </c>
      <c r="D25" s="22"/>
      <c r="E25" s="7">
        <f>3324.22-992.47</f>
        <v>2331.75</v>
      </c>
      <c r="H25" s="15"/>
    </row>
    <row r="26" spans="1:8" x14ac:dyDescent="0.25">
      <c r="A26" s="41" t="s">
        <v>71</v>
      </c>
      <c r="B26" s="46" t="s">
        <v>75</v>
      </c>
      <c r="C26" s="22" t="s">
        <v>30</v>
      </c>
      <c r="D26" s="46">
        <v>12</v>
      </c>
      <c r="E26" s="7">
        <f>D26*206.95</f>
        <v>2483.3999999999996</v>
      </c>
      <c r="H26" s="15"/>
    </row>
    <row r="27" spans="1:8" ht="27.6" x14ac:dyDescent="0.25">
      <c r="A27" s="41" t="s">
        <v>72</v>
      </c>
      <c r="B27" s="46" t="s">
        <v>76</v>
      </c>
      <c r="C27" s="22" t="s">
        <v>30</v>
      </c>
      <c r="D27" s="46"/>
      <c r="E27" s="7">
        <f>D27*206.95+15228</f>
        <v>15228</v>
      </c>
      <c r="H27" s="15"/>
    </row>
    <row r="28" spans="1:8" x14ac:dyDescent="0.25">
      <c r="A28" s="41" t="s">
        <v>73</v>
      </c>
      <c r="B28" s="46" t="s">
        <v>76</v>
      </c>
      <c r="C28" s="22" t="s">
        <v>30</v>
      </c>
      <c r="D28" s="46">
        <v>1</v>
      </c>
      <c r="E28" s="7">
        <f>D28*206.95</f>
        <v>206.95</v>
      </c>
      <c r="H28" s="15"/>
    </row>
    <row r="29" spans="1:8" s="13" customFormat="1" x14ac:dyDescent="0.25">
      <c r="A29" s="9" t="s">
        <v>27</v>
      </c>
      <c r="B29" s="10"/>
      <c r="C29" s="11"/>
      <c r="D29" s="63"/>
      <c r="E29" s="12">
        <f>SUM(E22:E28)</f>
        <v>56516.248</v>
      </c>
    </row>
    <row r="31" spans="1:8" ht="31.5" customHeight="1" x14ac:dyDescent="0.25">
      <c r="A31" s="62" t="s">
        <v>97</v>
      </c>
      <c r="B31" s="62"/>
      <c r="C31" s="62"/>
      <c r="D31" s="62"/>
      <c r="E31" s="62"/>
      <c r="H31" s="2" t="s">
        <v>18</v>
      </c>
    </row>
    <row r="32" spans="1:8" ht="31.5" customHeight="1" x14ac:dyDescent="0.25">
      <c r="A32" s="47" t="s">
        <v>21</v>
      </c>
      <c r="B32" s="47"/>
      <c r="C32" s="47"/>
      <c r="D32" s="47"/>
      <c r="E32" s="47"/>
    </row>
    <row r="33" spans="1:5" x14ac:dyDescent="0.25">
      <c r="A33" s="47" t="s">
        <v>20</v>
      </c>
      <c r="B33" s="47"/>
      <c r="C33" s="47"/>
      <c r="D33" s="47"/>
      <c r="E33" s="47"/>
    </row>
    <row r="34" spans="1:5" ht="30.75" customHeight="1" x14ac:dyDescent="0.25">
      <c r="A34" s="47" t="s">
        <v>32</v>
      </c>
      <c r="B34" s="47"/>
      <c r="C34" s="47"/>
      <c r="D34" s="47"/>
      <c r="E34" s="47"/>
    </row>
    <row r="35" spans="1:5" x14ac:dyDescent="0.25">
      <c r="A35" s="47" t="s">
        <v>18</v>
      </c>
      <c r="B35" s="47"/>
      <c r="C35" s="47"/>
      <c r="D35" s="47"/>
      <c r="E35" s="47"/>
    </row>
    <row r="36" spans="1:5" x14ac:dyDescent="0.25">
      <c r="A36" s="44"/>
      <c r="B36" s="44"/>
      <c r="C36" s="44"/>
      <c r="D36" s="44"/>
      <c r="E36" s="44"/>
    </row>
    <row r="37" spans="1:5" x14ac:dyDescent="0.25">
      <c r="A37" s="44"/>
      <c r="B37" s="44"/>
      <c r="C37" s="44"/>
      <c r="D37" s="44"/>
      <c r="E37" s="44"/>
    </row>
    <row r="38" spans="1:5" x14ac:dyDescent="0.25">
      <c r="A38" s="50" t="s">
        <v>5</v>
      </c>
      <c r="B38" s="50"/>
      <c r="C38" s="50"/>
      <c r="D38" s="50"/>
      <c r="E38" s="50"/>
    </row>
    <row r="39" spans="1:5" x14ac:dyDescent="0.25">
      <c r="A39" s="47" t="s">
        <v>18</v>
      </c>
      <c r="B39" s="47"/>
      <c r="C39" s="47"/>
      <c r="D39" s="47"/>
      <c r="E39" s="47"/>
    </row>
    <row r="40" spans="1:5" x14ac:dyDescent="0.25">
      <c r="A40" s="48" t="s">
        <v>31</v>
      </c>
      <c r="B40" s="48"/>
      <c r="C40" s="48"/>
      <c r="D40" s="48"/>
      <c r="E40" s="48"/>
    </row>
    <row r="41" spans="1:5" x14ac:dyDescent="0.25">
      <c r="B41" s="49" t="s">
        <v>19</v>
      </c>
      <c r="C41" s="49"/>
      <c r="D41" s="49"/>
      <c r="E41" s="5" t="s">
        <v>6</v>
      </c>
    </row>
    <row r="42" spans="1:5" x14ac:dyDescent="0.25">
      <c r="A42" s="42"/>
      <c r="B42" s="42"/>
      <c r="C42" s="42"/>
      <c r="D42" s="42"/>
      <c r="E42" s="42"/>
    </row>
    <row r="43" spans="1:5" x14ac:dyDescent="0.25">
      <c r="A43" s="48" t="s">
        <v>42</v>
      </c>
      <c r="B43" s="48"/>
      <c r="C43" s="48"/>
      <c r="D43" s="48"/>
      <c r="E43" s="48"/>
    </row>
    <row r="44" spans="1:5" x14ac:dyDescent="0.25">
      <c r="B44" s="49" t="s">
        <v>19</v>
      </c>
      <c r="C44" s="49"/>
      <c r="D44" s="49"/>
      <c r="E44" s="5" t="s">
        <v>6</v>
      </c>
    </row>
    <row r="46" spans="1:5" x14ac:dyDescent="0.25">
      <c r="A46" s="2" t="s">
        <v>37</v>
      </c>
    </row>
    <row r="47" spans="1:5" x14ac:dyDescent="0.25">
      <c r="A47" s="13" t="s">
        <v>33</v>
      </c>
    </row>
    <row r="48" spans="1:5" x14ac:dyDescent="0.25">
      <c r="A48" s="13" t="s">
        <v>40</v>
      </c>
      <c r="B48" s="16">
        <f>'3кв'!B51</f>
        <v>79114.420000000013</v>
      </c>
    </row>
    <row r="49" spans="1:6" x14ac:dyDescent="0.25">
      <c r="A49" s="45" t="s">
        <v>67</v>
      </c>
      <c r="B49" s="17"/>
    </row>
    <row r="50" spans="1:6" x14ac:dyDescent="0.25">
      <c r="A50" s="2" t="s">
        <v>35</v>
      </c>
      <c r="B50" s="17">
        <v>51089</v>
      </c>
      <c r="F50" s="23"/>
    </row>
    <row r="51" spans="1:6" ht="27.6" x14ac:dyDescent="0.25">
      <c r="A51" s="45" t="s">
        <v>38</v>
      </c>
      <c r="B51" s="17">
        <f>E29</f>
        <v>56516.248</v>
      </c>
    </row>
    <row r="52" spans="1:6" x14ac:dyDescent="0.25">
      <c r="A52" s="14" t="s">
        <v>34</v>
      </c>
      <c r="B52" s="16">
        <f>B48+B50-B51</f>
        <v>73687.17200000002</v>
      </c>
    </row>
    <row r="55" spans="1:6" x14ac:dyDescent="0.25">
      <c r="B55" s="15"/>
    </row>
  </sheetData>
  <mergeCells count="29">
    <mergeCell ref="A39:E39"/>
    <mergeCell ref="A40:E40"/>
    <mergeCell ref="B41:D41"/>
    <mergeCell ref="A43:E43"/>
    <mergeCell ref="B44:D44"/>
    <mergeCell ref="A31:E31"/>
    <mergeCell ref="A32:E32"/>
    <mergeCell ref="A33:E33"/>
    <mergeCell ref="A34:E34"/>
    <mergeCell ref="A35:E35"/>
    <mergeCell ref="A38:E38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1:E1"/>
    <mergeCell ref="A2:E2"/>
    <mergeCell ref="A3:E3"/>
    <mergeCell ref="A6:E6"/>
    <mergeCell ref="A7:E7"/>
    <mergeCell ref="A8:E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topLeftCell="A4" zoomScaleNormal="100" zoomScaleSheetLayoutView="100" workbookViewId="0">
      <selection activeCell="C21" sqref="C21"/>
    </sheetView>
  </sheetViews>
  <sheetFormatPr defaultRowHeight="14.4" x14ac:dyDescent="0.3"/>
  <cols>
    <col min="1" max="1" width="10.5546875" customWidth="1"/>
    <col min="2" max="2" width="54.33203125" customWidth="1"/>
    <col min="3" max="3" width="15.33203125" customWidth="1"/>
    <col min="4" max="4" width="11.88671875" customWidth="1"/>
    <col min="5" max="5" width="14.6640625" customWidth="1"/>
    <col min="6" max="6" width="12.44140625" customWidth="1"/>
    <col min="7" max="7" width="12" customWidth="1"/>
    <col min="8" max="8" width="13.5546875" customWidth="1"/>
  </cols>
  <sheetData>
    <row r="1" spans="1:5" ht="15.6" x14ac:dyDescent="0.3">
      <c r="A1" s="64" t="s">
        <v>77</v>
      </c>
      <c r="B1" s="64"/>
      <c r="C1" s="64"/>
      <c r="D1" s="65"/>
    </row>
    <row r="2" spans="1:5" ht="15.6" x14ac:dyDescent="0.3">
      <c r="A2" s="66" t="s">
        <v>78</v>
      </c>
      <c r="B2" s="66"/>
      <c r="C2" s="66"/>
      <c r="D2" s="1"/>
    </row>
    <row r="3" spans="1:5" ht="15.6" x14ac:dyDescent="0.3">
      <c r="A3" s="66" t="s">
        <v>79</v>
      </c>
      <c r="B3" s="66"/>
      <c r="C3" s="66"/>
      <c r="D3" s="1"/>
    </row>
    <row r="4" spans="1:5" ht="15.6" x14ac:dyDescent="0.3">
      <c r="A4" s="64" t="s">
        <v>94</v>
      </c>
      <c r="B4" s="64"/>
      <c r="C4" s="64"/>
      <c r="D4" s="65"/>
    </row>
    <row r="5" spans="1:5" ht="15.6" x14ac:dyDescent="0.3">
      <c r="A5" s="67"/>
      <c r="B5" s="67"/>
      <c r="C5" s="67"/>
      <c r="D5" s="1"/>
    </row>
    <row r="6" spans="1:5" ht="15.6" x14ac:dyDescent="0.3">
      <c r="A6" s="1"/>
      <c r="B6" s="68" t="s">
        <v>80</v>
      </c>
      <c r="C6" s="69">
        <f>'1кв'!B45</f>
        <v>58557.37</v>
      </c>
      <c r="D6" s="70"/>
    </row>
    <row r="7" spans="1:5" ht="15.6" x14ac:dyDescent="0.3">
      <c r="A7" s="1"/>
      <c r="B7" s="68" t="s">
        <v>95</v>
      </c>
      <c r="C7" s="69"/>
      <c r="D7" s="70"/>
    </row>
    <row r="8" spans="1:5" ht="15.6" x14ac:dyDescent="0.3">
      <c r="A8" s="71" t="s">
        <v>81</v>
      </c>
      <c r="B8" s="68" t="s">
        <v>82</v>
      </c>
      <c r="C8" s="72">
        <f>'1кв'!B47+'2кв'!B48+'3кв'!B49+'4кв'!B50</f>
        <v>188077.03</v>
      </c>
      <c r="D8" s="73"/>
    </row>
    <row r="9" spans="1:5" ht="15.6" x14ac:dyDescent="0.3">
      <c r="A9" s="28"/>
      <c r="B9" s="68" t="s">
        <v>83</v>
      </c>
      <c r="C9" s="74">
        <f>SUM(C8:C8)</f>
        <v>188077.03</v>
      </c>
      <c r="D9" s="70"/>
    </row>
    <row r="10" spans="1:5" ht="15.6" x14ac:dyDescent="0.3">
      <c r="A10" s="1"/>
      <c r="B10" s="75"/>
      <c r="C10" s="75"/>
      <c r="D10" s="76"/>
    </row>
    <row r="11" spans="1:5" ht="15.6" x14ac:dyDescent="0.3">
      <c r="A11" s="1" t="s">
        <v>84</v>
      </c>
      <c r="B11" s="19" t="s">
        <v>45</v>
      </c>
      <c r="C11" s="77">
        <f>'1кв'!E22+'2кв'!E22+'3кв'!E22+'4кв'!E22</f>
        <v>93680.784</v>
      </c>
      <c r="D11" s="76"/>
    </row>
    <row r="12" spans="1:5" ht="15.6" x14ac:dyDescent="0.3">
      <c r="A12" s="1"/>
      <c r="B12" s="6" t="s">
        <v>44</v>
      </c>
      <c r="C12" s="77">
        <f>'1кв'!E23+'2кв'!E23+'3кв'!E23+'4кв'!E23</f>
        <v>33305.423999999999</v>
      </c>
      <c r="D12" s="76"/>
      <c r="E12" s="78"/>
    </row>
    <row r="13" spans="1:5" ht="41.4" x14ac:dyDescent="0.3">
      <c r="B13" s="6" t="s">
        <v>52</v>
      </c>
      <c r="C13" s="77">
        <f>'1кв'!E24+'2кв'!E24+'3кв'!E24+'4кв'!E24</f>
        <v>11182.72</v>
      </c>
      <c r="D13" s="76"/>
    </row>
    <row r="14" spans="1:5" ht="15.6" x14ac:dyDescent="0.3">
      <c r="A14" s="1"/>
      <c r="B14" s="6" t="s">
        <v>28</v>
      </c>
      <c r="C14" s="77">
        <f>'1кв'!E25+'2кв'!E25+'3кв'!E25+'4кв'!E25</f>
        <v>3808.92</v>
      </c>
      <c r="D14" s="76"/>
    </row>
    <row r="15" spans="1:5" ht="15.6" x14ac:dyDescent="0.3">
      <c r="A15" s="1"/>
      <c r="B15" s="79" t="s">
        <v>96</v>
      </c>
      <c r="C15" s="80">
        <f>13*206.95+8*197.1</f>
        <v>4267.1499999999996</v>
      </c>
      <c r="D15" s="76"/>
    </row>
    <row r="16" spans="1:5" ht="15.6" x14ac:dyDescent="0.3">
      <c r="A16" s="1"/>
      <c r="B16" s="81" t="s">
        <v>85</v>
      </c>
      <c r="C16" s="80">
        <f>SUM(C17:C19)</f>
        <v>26702.23</v>
      </c>
      <c r="D16" s="76"/>
    </row>
    <row r="17" spans="1:5" ht="15.6" x14ac:dyDescent="0.3">
      <c r="A17" s="1"/>
      <c r="B17" s="41" t="s">
        <v>64</v>
      </c>
      <c r="C17" s="7">
        <v>4017.71</v>
      </c>
      <c r="D17" s="76"/>
    </row>
    <row r="18" spans="1:5" ht="15.6" x14ac:dyDescent="0.3">
      <c r="A18" s="1"/>
      <c r="B18" s="41" t="s">
        <v>65</v>
      </c>
      <c r="C18" s="7">
        <v>7456.52</v>
      </c>
      <c r="D18" s="76"/>
    </row>
    <row r="19" spans="1:5" ht="15.6" x14ac:dyDescent="0.3">
      <c r="A19" s="1"/>
      <c r="B19" s="41" t="s">
        <v>72</v>
      </c>
      <c r="C19" s="7">
        <f>'4кв'!E27</f>
        <v>15228</v>
      </c>
      <c r="D19" s="76"/>
    </row>
    <row r="20" spans="1:5" ht="15.6" x14ac:dyDescent="0.3">
      <c r="A20" s="1"/>
      <c r="B20" s="82" t="s">
        <v>86</v>
      </c>
      <c r="C20" s="83">
        <f>SUM(C11:C16)</f>
        <v>172947.228</v>
      </c>
      <c r="D20" s="76"/>
      <c r="E20" s="78"/>
    </row>
    <row r="21" spans="1:5" ht="15.6" x14ac:dyDescent="0.3">
      <c r="A21" s="1"/>
      <c r="B21" s="84" t="s">
        <v>87</v>
      </c>
      <c r="C21" s="83">
        <f>C6+C9-C20</f>
        <v>73687.171999999991</v>
      </c>
      <c r="D21" s="76"/>
    </row>
    <row r="22" spans="1:5" ht="15.6" x14ac:dyDescent="0.3">
      <c r="A22" s="1"/>
      <c r="B22" s="71"/>
      <c r="C22" s="71"/>
      <c r="D22" s="76"/>
    </row>
    <row r="23" spans="1:5" ht="15.6" x14ac:dyDescent="0.3">
      <c r="A23" s="1"/>
      <c r="B23" s="71"/>
      <c r="C23" s="71"/>
      <c r="D23" s="76"/>
    </row>
    <row r="24" spans="1:5" ht="15.6" x14ac:dyDescent="0.3">
      <c r="A24" s="1"/>
      <c r="B24" s="71"/>
      <c r="C24" s="71"/>
      <c r="D24" s="76"/>
    </row>
    <row r="25" spans="1:5" ht="15.6" x14ac:dyDescent="0.3">
      <c r="A25" s="71" t="s">
        <v>88</v>
      </c>
      <c r="C25" s="71"/>
      <c r="D25" s="76"/>
    </row>
    <row r="26" spans="1:5" ht="15.6" x14ac:dyDescent="0.3">
      <c r="A26" s="1"/>
      <c r="B26" s="71"/>
      <c r="C26" s="71"/>
      <c r="D26" s="76"/>
    </row>
    <row r="27" spans="1:5" ht="15.6" x14ac:dyDescent="0.3">
      <c r="A27" s="1"/>
      <c r="B27" s="71"/>
      <c r="C27" s="71"/>
      <c r="D27" s="76"/>
    </row>
    <row r="28" spans="1:5" ht="15.6" x14ac:dyDescent="0.3">
      <c r="A28" s="1" t="s">
        <v>89</v>
      </c>
      <c r="B28" s="71" t="s">
        <v>90</v>
      </c>
      <c r="C28" s="71"/>
      <c r="D28" s="76"/>
    </row>
    <row r="29" spans="1:5" ht="15.6" x14ac:dyDescent="0.3">
      <c r="A29" s="1"/>
      <c r="B29" s="71" t="s">
        <v>91</v>
      </c>
      <c r="C29" s="71"/>
      <c r="D29" s="76"/>
    </row>
    <row r="30" spans="1:5" ht="15.6" x14ac:dyDescent="0.3">
      <c r="A30" s="1"/>
      <c r="B30" s="71" t="s">
        <v>92</v>
      </c>
      <c r="C30" s="71"/>
      <c r="D30" s="76"/>
    </row>
    <row r="31" spans="1:5" ht="15.6" x14ac:dyDescent="0.3">
      <c r="A31" s="1"/>
      <c r="B31" s="71"/>
      <c r="C31" s="71"/>
      <c r="D31" s="76"/>
    </row>
    <row r="32" spans="1:5" ht="15.6" x14ac:dyDescent="0.3">
      <c r="A32" s="1"/>
      <c r="B32" s="71"/>
      <c r="C32" s="71"/>
      <c r="D32" s="76"/>
    </row>
    <row r="33" spans="1:4" ht="15.6" x14ac:dyDescent="0.3">
      <c r="A33" s="67" t="s">
        <v>93</v>
      </c>
      <c r="B33" s="67"/>
      <c r="C33" s="67"/>
      <c r="D33" s="76"/>
    </row>
    <row r="34" spans="1:4" ht="15.6" x14ac:dyDescent="0.3">
      <c r="A34" s="1"/>
      <c r="B34" s="71"/>
      <c r="C34" s="71"/>
      <c r="D34" s="76"/>
    </row>
    <row r="35" spans="1:4" ht="15.6" x14ac:dyDescent="0.3">
      <c r="A35" s="1"/>
      <c r="B35" s="71"/>
      <c r="C35" s="71"/>
      <c r="D35" s="76"/>
    </row>
    <row r="36" spans="1:4" ht="15.6" x14ac:dyDescent="0.3">
      <c r="A36" s="1"/>
      <c r="B36" s="71"/>
      <c r="C36" s="71"/>
      <c r="D36" s="76"/>
    </row>
    <row r="37" spans="1:4" ht="15.6" x14ac:dyDescent="0.3">
      <c r="A37" s="1"/>
      <c r="B37" s="71"/>
      <c r="C37" s="71"/>
      <c r="D37" s="76"/>
    </row>
  </sheetData>
  <mergeCells count="7">
    <mergeCell ref="A33:C33"/>
    <mergeCell ref="A1:C1"/>
    <mergeCell ref="A2:C2"/>
    <mergeCell ref="A3:C3"/>
    <mergeCell ref="A4:C4"/>
    <mergeCell ref="A5:C5"/>
    <mergeCell ref="B10:C1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2021-03-10T14:50:02Z</dcterms:modified>
</cp:coreProperties>
</file>