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'4кв'!$A$1:$E$51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E28" i="17" l="1"/>
  <c r="E26" i="16"/>
  <c r="E26" i="15"/>
  <c r="C19" i="18"/>
  <c r="C13" i="18"/>
  <c r="C15" i="18"/>
  <c r="C14" i="18"/>
  <c r="C16" i="18"/>
  <c r="C18" i="18"/>
  <c r="C17" i="18" s="1"/>
  <c r="C12" i="18"/>
  <c r="B48" i="17"/>
  <c r="C9" i="18"/>
  <c r="C8" i="18"/>
  <c r="C6" i="18"/>
  <c r="E25" i="17"/>
  <c r="E27" i="17"/>
  <c r="F20" i="17"/>
  <c r="E22" i="17" s="1"/>
  <c r="C10" i="18" l="1"/>
  <c r="E23" i="17"/>
  <c r="B49" i="17" s="1"/>
  <c r="C20" i="18" l="1"/>
  <c r="E25" i="16"/>
  <c r="E22" i="16"/>
  <c r="F20" i="16"/>
  <c r="E23" i="16" s="1"/>
  <c r="B47" i="16" l="1"/>
  <c r="E25" i="15"/>
  <c r="D22" i="15"/>
  <c r="E22" i="15" s="1"/>
  <c r="F20" i="15"/>
  <c r="E23" i="15" s="1"/>
  <c r="B47" i="15" l="1"/>
  <c r="D22" i="14" l="1"/>
  <c r="F20" i="14" l="1"/>
  <c r="E23" i="14" s="1"/>
  <c r="E22" i="14" l="1"/>
  <c r="B47" i="14" l="1"/>
  <c r="E26" i="14"/>
  <c r="B48" i="14"/>
  <c r="B43" i="15" s="1"/>
  <c r="B48" i="15" s="1"/>
  <c r="B43" i="16" s="1"/>
  <c r="B48" i="16" s="1"/>
  <c r="B45" i="17" s="1"/>
  <c r="B50" i="17" s="1"/>
</calcChain>
</file>

<file path=xl/sharedStrings.xml><?xml version="1.0" encoding="utf-8"?>
<sst xmlns="http://schemas.openxmlformats.org/spreadsheetml/2006/main" count="264" uniqueCount="94">
  <si>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</si>
  <si>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</si>
  <si>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</si>
  <si>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</si>
  <si>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</si>
  <si>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</si>
  <si>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</si>
  <si>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</si>
  <si>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</si>
  <si>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</si>
  <si>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</si>
  <si>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</si>
  <si>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</si>
  <si>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</si>
  <si>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</si>
  <si>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</si>
  <si>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</si>
  <si>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</si>
  <si>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</si>
  <si>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</si>
  <si>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</si>
  <si>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</si>
  <si>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</si>
  <si>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</si>
  <si>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</si>
  <si>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</si>
  <si>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96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</si>
  <si>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50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</si>
  <si>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№52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</si>
  <si>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</si>
  <si>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</si>
  <si>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</si>
  <si>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</si>
  <si>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Коваленко С.Н.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</si>
  <si>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</si>
  <si>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</si>
  <si>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</si>
  <si>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</si>
  <si>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Коваленко Светланы Николаевны</t>
    </r>
  </si>
  <si>
    <t>Общая площадь квартир - 432,2м2 + нежилые 112,7м2=544,9м2</t>
  </si>
  <si>
    <t>Расходы по содержанию и тек. ремонту</t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</si>
  <si>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</si>
  <si>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</si>
  <si>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</si>
  <si>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</si>
  <si>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>Оплачено по нежилым помещениям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</si>
  <si>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</si>
  <si>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</si>
  <si>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</si>
  <si>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</si>
  <si>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</si>
  <si>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пять тысяч сто восемьдесят четыре рубля 19 копеек</t>
    </r>
  </si>
  <si>
    <t>Предъявлено населению 28838,01</t>
  </si>
  <si>
    <t>за 2 квартал 2020г.</t>
  </si>
  <si>
    <t>"30" 06 2020 г.</t>
  </si>
  <si>
    <t>2 квартал</t>
  </si>
  <si>
    <t>Обработка подъездов хлорсодержащими растворами  протирка перил, почт.ящиков, замков ежедневно, опрыскивание 1 раз в неделю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</si>
  <si>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семь тысяч триста восемьдесят три рубля 19 копеек</t>
    </r>
  </si>
  <si>
    <t>за 3 квартал 2020г.</t>
  </si>
  <si>
    <t>"30" 09 2020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</si>
  <si>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восемь тысяч шестьсот сорок один рубль 91 копейка</t>
    </r>
  </si>
  <si>
    <t>Предъявлено населению 30010,98</t>
  </si>
  <si>
    <t>3 квартал</t>
  </si>
  <si>
    <t>за 4 квартал 2020 года</t>
  </si>
  <si>
    <t>"31" 12 2020 г.</t>
  </si>
  <si>
    <t>4 квартал</t>
  </si>
  <si>
    <t>Окраска скамеек 2 шт. урн 2 шт.(смета)</t>
  </si>
  <si>
    <t>Очистка водостоков</t>
  </si>
  <si>
    <t>октябрь</t>
  </si>
  <si>
    <t>декабрь</t>
  </si>
  <si>
    <t>ч/час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</si>
  <si>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</si>
  <si>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</si>
  <si>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</si>
  <si>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</si>
  <si>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</si>
  <si>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</si>
  <si>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по нежилому помещению </t>
  </si>
  <si>
    <t>Итого доходов:</t>
  </si>
  <si>
    <t>Расходы:</t>
  </si>
  <si>
    <t>Обработка подъездов хлорсодержащими растворами  п опрыскивание 1 раз в неделю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</si>
  <si>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</si>
  <si>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</si>
  <si>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</si>
  <si>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</si>
  <si>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</si>
  <si>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</si>
  <si>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</si>
  <si>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</si>
  <si>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по ж.д. ул.Пролетарская,96</t>
  </si>
  <si>
    <t>Начислено всего 117697,98</t>
  </si>
  <si>
    <t>Непредвиденные работы 2ч/ч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</si>
  <si>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тысяч триста шестьдесят восемь рублей 39 копеек</t>
    </r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</si>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</sst>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2" fontId="9" fillId="0" borderId="0" xfId="1" applyNumberFormat="1" applyFont="1"/>
    <xf numFmtId="2" fontId="4" fillId="0" borderId="0" xfId="1" applyNumberFormat="1" applyFont="1"/>
    <xf numFmtId="2" fontId="4" fillId="0" borderId="0" xfId="0" applyNumberFormat="1" applyFont="1" applyAlignment="1">
      <alignment horizontal="right"/>
    </xf>
    <xf numFmtId="2" fontId="9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9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5" zoomScaleNormal="100" zoomScaleSheetLayoutView="100" workbookViewId="0">
      <selection activeCell="B47" sqref="B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8" t="s">
        <v>11</v>
      </c>
      <c r="B1" s="48"/>
      <c r="C1" s="48"/>
      <c r="D1" s="48"/>
      <c r="E1" s="48"/>
    </row>
    <row r="2" spans="1:5" ht="30.75" customHeight="1" x14ac:dyDescent="0.3">
      <c r="A2" s="49" t="s">
        <v>12</v>
      </c>
      <c r="B2" s="50"/>
      <c r="C2" s="50"/>
      <c r="D2" s="50"/>
      <c r="E2" s="50"/>
    </row>
    <row r="3" spans="1:5" ht="15.6" x14ac:dyDescent="0.3">
      <c r="A3" s="49" t="s">
        <v>47</v>
      </c>
      <c r="B3" s="49"/>
      <c r="C3" s="49"/>
      <c r="D3" s="49"/>
      <c r="E3" s="49"/>
    </row>
    <row r="4" spans="1:5" s="1" customFormat="1" ht="15.6" x14ac:dyDescent="0.3">
      <c r="A4" s="5" t="s">
        <v>13</v>
      </c>
      <c r="B4" s="25"/>
      <c r="C4" s="25"/>
      <c r="D4" s="51" t="s">
        <v>48</v>
      </c>
      <c r="E4" s="51"/>
    </row>
    <row r="5" spans="1:5" x14ac:dyDescent="0.25">
      <c r="A5" s="24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7" t="s">
        <v>26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38</v>
      </c>
      <c r="B9" s="39"/>
      <c r="C9" s="39"/>
      <c r="D9" s="39"/>
      <c r="E9" s="39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39" t="s">
        <v>23</v>
      </c>
      <c r="B13" s="39"/>
      <c r="C13" s="39"/>
      <c r="D13" s="39"/>
      <c r="E13" s="39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39" t="s">
        <v>22</v>
      </c>
      <c r="B15" s="39"/>
      <c r="C15" s="39"/>
      <c r="D15" s="39"/>
      <c r="E15" s="39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63" customHeight="1" x14ac:dyDescent="0.25">
      <c r="A18" s="39" t="s">
        <v>28</v>
      </c>
      <c r="B18" s="39"/>
      <c r="C18" s="39"/>
      <c r="D18" s="39"/>
      <c r="E18" s="39"/>
    </row>
    <row r="19" spans="1:7" ht="34.5" customHeight="1" x14ac:dyDescent="0.25">
      <c r="A19" s="37" t="s">
        <v>29</v>
      </c>
      <c r="B19" s="37"/>
      <c r="C19" s="37"/>
      <c r="D19" s="37"/>
      <c r="E19" s="37"/>
    </row>
    <row r="20" spans="1:7" ht="19.5" customHeight="1" x14ac:dyDescent="0.25">
      <c r="A20" s="37"/>
      <c r="B20" s="37"/>
      <c r="C20" s="37"/>
      <c r="D20" s="37"/>
      <c r="E20" s="37"/>
      <c r="F20" s="2">
        <f>112.7+432.2</f>
        <v>544.9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1" t="s">
        <v>46</v>
      </c>
      <c r="B22" s="10" t="s">
        <v>44</v>
      </c>
      <c r="C22" s="3" t="s">
        <v>4</v>
      </c>
      <c r="D22" s="3">
        <f>12</f>
        <v>12</v>
      </c>
      <c r="E22" s="9">
        <f>D22*F20*G20</f>
        <v>19616.399999999998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3.3</v>
      </c>
      <c r="E23" s="9">
        <f>D23*F20*G20</f>
        <v>5394.5099999999993</v>
      </c>
    </row>
    <row r="24" spans="1:7" ht="55.2" x14ac:dyDescent="0.25">
      <c r="A24" s="8" t="s">
        <v>49</v>
      </c>
      <c r="B24" s="29" t="s">
        <v>50</v>
      </c>
      <c r="C24" s="3" t="s">
        <v>4</v>
      </c>
      <c r="D24" s="3"/>
      <c r="E24" s="9">
        <v>173.28</v>
      </c>
    </row>
    <row r="25" spans="1:7" x14ac:dyDescent="0.25">
      <c r="A25" s="8" t="s">
        <v>30</v>
      </c>
      <c r="B25" s="10" t="s">
        <v>42</v>
      </c>
      <c r="C25" s="3" t="s">
        <v>31</v>
      </c>
      <c r="D25" s="3"/>
      <c r="E25" s="9">
        <v>0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25184.189999999995</v>
      </c>
    </row>
    <row r="28" spans="1:7" ht="31.5" customHeight="1" x14ac:dyDescent="0.25">
      <c r="A28" s="38" t="s">
        <v>51</v>
      </c>
      <c r="B28" s="38"/>
      <c r="C28" s="38"/>
      <c r="D28" s="38"/>
      <c r="E28" s="38"/>
    </row>
    <row r="29" spans="1:7" ht="31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32</v>
      </c>
      <c r="B35" s="41"/>
      <c r="C35" s="41"/>
      <c r="D35" s="41"/>
      <c r="E35" s="6"/>
    </row>
    <row r="36" spans="1:5" x14ac:dyDescent="0.25">
      <c r="B36" s="36" t="s">
        <v>19</v>
      </c>
      <c r="C36" s="36"/>
      <c r="D36" s="36"/>
      <c r="E36" s="7" t="s">
        <v>6</v>
      </c>
    </row>
    <row r="37" spans="1:5" x14ac:dyDescent="0.25">
      <c r="A37" s="23"/>
      <c r="B37" s="23"/>
      <c r="C37" s="23"/>
      <c r="D37" s="23"/>
      <c r="E37" s="23"/>
    </row>
    <row r="38" spans="1:5" x14ac:dyDescent="0.25">
      <c r="A38" s="42" t="s">
        <v>33</v>
      </c>
      <c r="B38" s="42"/>
      <c r="C38" s="42"/>
      <c r="D38" s="42"/>
      <c r="E38" s="6"/>
    </row>
    <row r="39" spans="1:5" x14ac:dyDescent="0.25">
      <c r="B39" s="36" t="s">
        <v>19</v>
      </c>
      <c r="C39" s="36"/>
      <c r="D39" s="36"/>
      <c r="E39" s="7" t="s">
        <v>6</v>
      </c>
    </row>
    <row r="41" spans="1:5" x14ac:dyDescent="0.25">
      <c r="A41" s="2" t="s">
        <v>39</v>
      </c>
    </row>
    <row r="42" spans="1:5" x14ac:dyDescent="0.25">
      <c r="A42" s="15" t="s">
        <v>35</v>
      </c>
    </row>
    <row r="43" spans="1:5" x14ac:dyDescent="0.25">
      <c r="A43" s="2" t="s">
        <v>43</v>
      </c>
      <c r="B43" s="17">
        <v>-9772.16</v>
      </c>
    </row>
    <row r="44" spans="1:5" x14ac:dyDescent="0.25">
      <c r="A44" s="22" t="s">
        <v>52</v>
      </c>
      <c r="B44" s="18"/>
    </row>
    <row r="45" spans="1:5" x14ac:dyDescent="0.25">
      <c r="A45" s="2" t="s">
        <v>36</v>
      </c>
      <c r="B45" s="18">
        <v>29311.14</v>
      </c>
    </row>
    <row r="46" spans="1:5" x14ac:dyDescent="0.25">
      <c r="A46" s="2" t="s">
        <v>45</v>
      </c>
      <c r="B46" s="18">
        <v>1404.6</v>
      </c>
    </row>
    <row r="47" spans="1:5" ht="27.6" x14ac:dyDescent="0.25">
      <c r="A47" s="22" t="s">
        <v>40</v>
      </c>
      <c r="B47" s="19">
        <f>E26</f>
        <v>25184.189999999995</v>
      </c>
    </row>
    <row r="48" spans="1:5" x14ac:dyDescent="0.25">
      <c r="A48" s="16" t="s">
        <v>37</v>
      </c>
      <c r="B48" s="20">
        <f>B43+B45+B46-B47</f>
        <v>-4240.6099999999969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8" t="s">
        <v>11</v>
      </c>
      <c r="B1" s="48"/>
      <c r="C1" s="48"/>
      <c r="D1" s="48"/>
      <c r="E1" s="48"/>
    </row>
    <row r="2" spans="1:5" ht="30.75" customHeight="1" x14ac:dyDescent="0.3">
      <c r="A2" s="49" t="s">
        <v>12</v>
      </c>
      <c r="B2" s="50"/>
      <c r="C2" s="50"/>
      <c r="D2" s="50"/>
      <c r="E2" s="50"/>
    </row>
    <row r="3" spans="1:5" ht="15.6" x14ac:dyDescent="0.3">
      <c r="A3" s="49" t="s">
        <v>53</v>
      </c>
      <c r="B3" s="49"/>
      <c r="C3" s="49"/>
      <c r="D3" s="49"/>
      <c r="E3" s="49"/>
    </row>
    <row r="4" spans="1:5" s="1" customFormat="1" ht="15.6" x14ac:dyDescent="0.3">
      <c r="A4" s="5" t="s">
        <v>13</v>
      </c>
      <c r="B4" s="25"/>
      <c r="C4" s="25"/>
      <c r="D4" s="51" t="s">
        <v>54</v>
      </c>
      <c r="E4" s="51"/>
    </row>
    <row r="5" spans="1:5" x14ac:dyDescent="0.25">
      <c r="A5" s="28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7" t="s">
        <v>26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38</v>
      </c>
      <c r="B9" s="39"/>
      <c r="C9" s="39"/>
      <c r="D9" s="39"/>
      <c r="E9" s="39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39" t="s">
        <v>23</v>
      </c>
      <c r="B13" s="39"/>
      <c r="C13" s="39"/>
      <c r="D13" s="39"/>
      <c r="E13" s="39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39" t="s">
        <v>22</v>
      </c>
      <c r="B15" s="39"/>
      <c r="C15" s="39"/>
      <c r="D15" s="39"/>
      <c r="E15" s="39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63" customHeight="1" x14ac:dyDescent="0.25">
      <c r="A18" s="39" t="s">
        <v>28</v>
      </c>
      <c r="B18" s="39"/>
      <c r="C18" s="39"/>
      <c r="D18" s="39"/>
      <c r="E18" s="39"/>
    </row>
    <row r="19" spans="1:7" ht="34.5" customHeight="1" x14ac:dyDescent="0.25">
      <c r="A19" s="37" t="s">
        <v>29</v>
      </c>
      <c r="B19" s="37"/>
      <c r="C19" s="37"/>
      <c r="D19" s="37"/>
      <c r="E19" s="37"/>
    </row>
    <row r="20" spans="1:7" ht="19.5" customHeight="1" x14ac:dyDescent="0.25">
      <c r="A20" s="37"/>
      <c r="B20" s="37"/>
      <c r="C20" s="37"/>
      <c r="D20" s="37"/>
      <c r="E20" s="37"/>
      <c r="F20" s="2">
        <f>112.7+432.2</f>
        <v>544.9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1" t="s">
        <v>46</v>
      </c>
      <c r="B22" s="10" t="s">
        <v>44</v>
      </c>
      <c r="C22" s="3" t="s">
        <v>4</v>
      </c>
      <c r="D22" s="3">
        <f>12</f>
        <v>12</v>
      </c>
      <c r="E22" s="9">
        <f>D22*F20*G20</f>
        <v>19616.399999999998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3.3</v>
      </c>
      <c r="E23" s="9">
        <f>D23*F20*G20</f>
        <v>5394.5099999999993</v>
      </c>
    </row>
    <row r="24" spans="1:7" x14ac:dyDescent="0.25">
      <c r="A24" s="8" t="s">
        <v>30</v>
      </c>
      <c r="B24" s="10" t="s">
        <v>55</v>
      </c>
      <c r="C24" s="3" t="s">
        <v>31</v>
      </c>
      <c r="D24" s="3"/>
      <c r="E24" s="9"/>
    </row>
    <row r="25" spans="1:7" ht="69" x14ac:dyDescent="0.25">
      <c r="A25" s="8" t="s">
        <v>56</v>
      </c>
      <c r="B25" s="10" t="s">
        <v>55</v>
      </c>
      <c r="C25" s="3" t="s">
        <v>4</v>
      </c>
      <c r="D25" s="3"/>
      <c r="E25" s="9">
        <f>790.76*3</f>
        <v>2372.2799999999997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27383.189999999995</v>
      </c>
    </row>
    <row r="28" spans="1:7" ht="31.5" customHeight="1" x14ac:dyDescent="0.25">
      <c r="A28" s="38" t="s">
        <v>57</v>
      </c>
      <c r="B28" s="38"/>
      <c r="C28" s="38"/>
      <c r="D28" s="38"/>
      <c r="E28" s="38"/>
    </row>
    <row r="29" spans="1:7" ht="31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32</v>
      </c>
      <c r="B35" s="41"/>
      <c r="C35" s="41"/>
      <c r="D35" s="41"/>
      <c r="E35" s="6"/>
    </row>
    <row r="36" spans="1:5" x14ac:dyDescent="0.25">
      <c r="B36" s="36" t="s">
        <v>19</v>
      </c>
      <c r="C36" s="36"/>
      <c r="D36" s="36"/>
      <c r="E36" s="7" t="s">
        <v>6</v>
      </c>
    </row>
    <row r="37" spans="1:5" x14ac:dyDescent="0.25">
      <c r="A37" s="27"/>
      <c r="B37" s="27"/>
      <c r="C37" s="27"/>
      <c r="D37" s="27"/>
      <c r="E37" s="27"/>
    </row>
    <row r="38" spans="1:5" x14ac:dyDescent="0.25">
      <c r="A38" s="42" t="s">
        <v>33</v>
      </c>
      <c r="B38" s="42"/>
      <c r="C38" s="42"/>
      <c r="D38" s="42"/>
      <c r="E38" s="6"/>
    </row>
    <row r="39" spans="1:5" x14ac:dyDescent="0.25">
      <c r="B39" s="36" t="s">
        <v>19</v>
      </c>
      <c r="C39" s="36"/>
      <c r="D39" s="36"/>
      <c r="E39" s="7" t="s">
        <v>6</v>
      </c>
    </row>
    <row r="41" spans="1:5" x14ac:dyDescent="0.25">
      <c r="A41" s="2" t="s">
        <v>39</v>
      </c>
    </row>
    <row r="42" spans="1:5" x14ac:dyDescent="0.25">
      <c r="A42" s="15" t="s">
        <v>35</v>
      </c>
    </row>
    <row r="43" spans="1:5" x14ac:dyDescent="0.25">
      <c r="A43" s="2" t="s">
        <v>43</v>
      </c>
      <c r="B43" s="17">
        <f>'1кв'!B48</f>
        <v>-4240.6099999999969</v>
      </c>
    </row>
    <row r="44" spans="1:5" x14ac:dyDescent="0.25">
      <c r="A44" s="26" t="s">
        <v>52</v>
      </c>
      <c r="B44" s="18"/>
    </row>
    <row r="45" spans="1:5" x14ac:dyDescent="0.25">
      <c r="A45" s="2" t="s">
        <v>36</v>
      </c>
      <c r="B45" s="18">
        <v>28042.94</v>
      </c>
    </row>
    <row r="46" spans="1:5" x14ac:dyDescent="0.25">
      <c r="A46" s="2" t="s">
        <v>45</v>
      </c>
      <c r="B46" s="18">
        <v>1404.6</v>
      </c>
    </row>
    <row r="47" spans="1:5" ht="27.6" x14ac:dyDescent="0.25">
      <c r="A47" s="26" t="s">
        <v>40</v>
      </c>
      <c r="B47" s="19">
        <f>E26</f>
        <v>27383.189999999995</v>
      </c>
    </row>
    <row r="48" spans="1:5" x14ac:dyDescent="0.25">
      <c r="A48" s="16" t="s">
        <v>37</v>
      </c>
      <c r="B48" s="20">
        <f>B43+B45+B46-B47</f>
        <v>-2176.2599999999948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8" t="s">
        <v>11</v>
      </c>
      <c r="B1" s="48"/>
      <c r="C1" s="48"/>
      <c r="D1" s="48"/>
      <c r="E1" s="48"/>
    </row>
    <row r="2" spans="1:5" ht="30.75" customHeight="1" x14ac:dyDescent="0.3">
      <c r="A2" s="49" t="s">
        <v>12</v>
      </c>
      <c r="B2" s="50"/>
      <c r="C2" s="50"/>
      <c r="D2" s="50"/>
      <c r="E2" s="50"/>
    </row>
    <row r="3" spans="1:5" ht="15.6" x14ac:dyDescent="0.3">
      <c r="A3" s="49" t="s">
        <v>58</v>
      </c>
      <c r="B3" s="49"/>
      <c r="C3" s="49"/>
      <c r="D3" s="49"/>
      <c r="E3" s="49"/>
    </row>
    <row r="4" spans="1:5" s="1" customFormat="1" ht="15.6" x14ac:dyDescent="0.3">
      <c r="A4" s="5" t="s">
        <v>13</v>
      </c>
      <c r="B4" s="25"/>
      <c r="C4" s="25"/>
      <c r="D4" s="51" t="s">
        <v>59</v>
      </c>
      <c r="E4" s="51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7" t="s">
        <v>26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38</v>
      </c>
      <c r="B9" s="39"/>
      <c r="C9" s="39"/>
      <c r="D9" s="39"/>
      <c r="E9" s="39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39" t="s">
        <v>23</v>
      </c>
      <c r="B13" s="39"/>
      <c r="C13" s="39"/>
      <c r="D13" s="39"/>
      <c r="E13" s="39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39" t="s">
        <v>22</v>
      </c>
      <c r="B15" s="39"/>
      <c r="C15" s="39"/>
      <c r="D15" s="39"/>
      <c r="E15" s="39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63" customHeight="1" x14ac:dyDescent="0.25">
      <c r="A18" s="39" t="s">
        <v>28</v>
      </c>
      <c r="B18" s="39"/>
      <c r="C18" s="39"/>
      <c r="D18" s="39"/>
      <c r="E18" s="39"/>
    </row>
    <row r="19" spans="1:7" ht="34.5" customHeight="1" x14ac:dyDescent="0.25">
      <c r="A19" s="37" t="s">
        <v>29</v>
      </c>
      <c r="B19" s="37"/>
      <c r="C19" s="37"/>
      <c r="D19" s="37"/>
      <c r="E19" s="37"/>
    </row>
    <row r="20" spans="1:7" ht="19.5" customHeight="1" x14ac:dyDescent="0.25">
      <c r="A20" s="37"/>
      <c r="B20" s="37"/>
      <c r="C20" s="37"/>
      <c r="D20" s="37"/>
      <c r="E20" s="37"/>
      <c r="F20" s="2">
        <f>112.7+432.2</f>
        <v>544.9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1" t="s">
        <v>46</v>
      </c>
      <c r="B22" s="10" t="s">
        <v>44</v>
      </c>
      <c r="C22" s="3" t="s">
        <v>4</v>
      </c>
      <c r="D22" s="3">
        <v>12.64</v>
      </c>
      <c r="E22" s="9">
        <f>D22*F20*G20</f>
        <v>20662.608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3.43</v>
      </c>
      <c r="E23" s="9">
        <f>D23*F20*G20</f>
        <v>5607.0210000000006</v>
      </c>
    </row>
    <row r="24" spans="1:7" x14ac:dyDescent="0.25">
      <c r="A24" s="8" t="s">
        <v>30</v>
      </c>
      <c r="B24" s="10" t="s">
        <v>62</v>
      </c>
      <c r="C24" s="3" t="s">
        <v>31</v>
      </c>
      <c r="D24" s="3"/>
      <c r="E24" s="9">
        <v>0</v>
      </c>
    </row>
    <row r="25" spans="1:7" ht="69" x14ac:dyDescent="0.25">
      <c r="A25" s="8" t="s">
        <v>56</v>
      </c>
      <c r="B25" s="10" t="s">
        <v>62</v>
      </c>
      <c r="C25" s="3" t="s">
        <v>4</v>
      </c>
      <c r="D25" s="3"/>
      <c r="E25" s="9">
        <f>790.76*3</f>
        <v>2372.2799999999997</v>
      </c>
    </row>
    <row r="26" spans="1:7" s="15" customFormat="1" x14ac:dyDescent="0.25">
      <c r="A26" s="11" t="s">
        <v>25</v>
      </c>
      <c r="B26" s="12"/>
      <c r="C26" s="13"/>
      <c r="D26" s="13"/>
      <c r="E26" s="14">
        <f>SUM(E22:E25)</f>
        <v>28641.909</v>
      </c>
    </row>
    <row r="28" spans="1:7" ht="31.5" customHeight="1" x14ac:dyDescent="0.25">
      <c r="A28" s="38" t="s">
        <v>60</v>
      </c>
      <c r="B28" s="38"/>
      <c r="C28" s="38"/>
      <c r="D28" s="38"/>
      <c r="E28" s="38"/>
    </row>
    <row r="29" spans="1:7" ht="31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32</v>
      </c>
      <c r="B35" s="41"/>
      <c r="C35" s="41"/>
      <c r="D35" s="41"/>
      <c r="E35" s="6"/>
    </row>
    <row r="36" spans="1:5" x14ac:dyDescent="0.25">
      <c r="B36" s="36" t="s">
        <v>19</v>
      </c>
      <c r="C36" s="36"/>
      <c r="D36" s="36"/>
      <c r="E36" s="7" t="s">
        <v>6</v>
      </c>
    </row>
    <row r="37" spans="1:5" x14ac:dyDescent="0.25">
      <c r="A37" s="31"/>
      <c r="B37" s="31"/>
      <c r="C37" s="31"/>
      <c r="D37" s="31"/>
      <c r="E37" s="31"/>
    </row>
    <row r="38" spans="1:5" x14ac:dyDescent="0.25">
      <c r="A38" s="42" t="s">
        <v>33</v>
      </c>
      <c r="B38" s="42"/>
      <c r="C38" s="42"/>
      <c r="D38" s="42"/>
      <c r="E38" s="6"/>
    </row>
    <row r="39" spans="1:5" x14ac:dyDescent="0.25">
      <c r="B39" s="36" t="s">
        <v>19</v>
      </c>
      <c r="C39" s="36"/>
      <c r="D39" s="36"/>
      <c r="E39" s="7" t="s">
        <v>6</v>
      </c>
    </row>
    <row r="41" spans="1:5" x14ac:dyDescent="0.25">
      <c r="A41" s="2" t="s">
        <v>39</v>
      </c>
    </row>
    <row r="42" spans="1:5" x14ac:dyDescent="0.25">
      <c r="A42" s="15" t="s">
        <v>35</v>
      </c>
    </row>
    <row r="43" spans="1:5" x14ac:dyDescent="0.25">
      <c r="A43" s="2" t="s">
        <v>43</v>
      </c>
      <c r="B43" s="17">
        <f>'2кв'!B48</f>
        <v>-2176.2599999999948</v>
      </c>
    </row>
    <row r="44" spans="1:5" x14ac:dyDescent="0.25">
      <c r="A44" s="30" t="s">
        <v>61</v>
      </c>
      <c r="B44" s="18"/>
    </row>
    <row r="45" spans="1:5" x14ac:dyDescent="0.25">
      <c r="A45" s="2" t="s">
        <v>36</v>
      </c>
      <c r="B45" s="18">
        <v>24323.8</v>
      </c>
    </row>
    <row r="46" spans="1:5" x14ac:dyDescent="0.25">
      <c r="A46" s="2" t="s">
        <v>45</v>
      </c>
      <c r="B46" s="18">
        <v>2894.91</v>
      </c>
    </row>
    <row r="47" spans="1:5" ht="27.6" x14ac:dyDescent="0.25">
      <c r="A47" s="30" t="s">
        <v>40</v>
      </c>
      <c r="B47" s="19">
        <f>E26</f>
        <v>28641.909</v>
      </c>
    </row>
    <row r="48" spans="1:5" x14ac:dyDescent="0.25">
      <c r="A48" s="16" t="s">
        <v>37</v>
      </c>
      <c r="B48" s="20">
        <f>B43+B45+B46-B47</f>
        <v>-3599.4589999999953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5" zoomScaleNormal="100" zoomScaleSheetLayoutView="100" workbookViewId="0">
      <selection activeCell="A30" sqref="A30:E3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8" t="s">
        <v>11</v>
      </c>
      <c r="B1" s="48"/>
      <c r="C1" s="48"/>
      <c r="D1" s="48"/>
      <c r="E1" s="48"/>
    </row>
    <row r="2" spans="1:5" ht="30.75" customHeight="1" x14ac:dyDescent="0.3">
      <c r="A2" s="49" t="s">
        <v>12</v>
      </c>
      <c r="B2" s="50"/>
      <c r="C2" s="50"/>
      <c r="D2" s="50"/>
      <c r="E2" s="50"/>
    </row>
    <row r="3" spans="1:5" x14ac:dyDescent="0.25">
      <c r="A3" s="52" t="s">
        <v>63</v>
      </c>
      <c r="B3" s="52"/>
      <c r="C3" s="52"/>
      <c r="D3" s="52"/>
      <c r="E3" s="52"/>
    </row>
    <row r="4" spans="1:5" s="1" customFormat="1" ht="15.6" x14ac:dyDescent="0.3">
      <c r="A4" s="53" t="s">
        <v>13</v>
      </c>
      <c r="B4" s="4"/>
      <c r="C4" s="4"/>
      <c r="D4" s="4"/>
      <c r="E4" s="54" t="s">
        <v>64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7" t="s">
        <v>26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39" t="s">
        <v>38</v>
      </c>
      <c r="B9" s="39"/>
      <c r="C9" s="39"/>
      <c r="D9" s="39"/>
      <c r="E9" s="39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39" t="s">
        <v>23</v>
      </c>
      <c r="B13" s="39"/>
      <c r="C13" s="39"/>
      <c r="D13" s="39"/>
      <c r="E13" s="39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39" t="s">
        <v>22</v>
      </c>
      <c r="B15" s="39"/>
      <c r="C15" s="39"/>
      <c r="D15" s="39"/>
      <c r="E15" s="39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63" customHeight="1" x14ac:dyDescent="0.25">
      <c r="A18" s="39" t="s">
        <v>28</v>
      </c>
      <c r="B18" s="39"/>
      <c r="C18" s="39"/>
      <c r="D18" s="39"/>
      <c r="E18" s="39"/>
    </row>
    <row r="19" spans="1:7" ht="34.5" customHeight="1" x14ac:dyDescent="0.25">
      <c r="A19" s="37" t="s">
        <v>29</v>
      </c>
      <c r="B19" s="37"/>
      <c r="C19" s="37"/>
      <c r="D19" s="37"/>
      <c r="E19" s="37"/>
    </row>
    <row r="20" spans="1:7" ht="19.5" customHeight="1" x14ac:dyDescent="0.25">
      <c r="A20" s="37"/>
      <c r="B20" s="37"/>
      <c r="C20" s="37"/>
      <c r="D20" s="37"/>
      <c r="E20" s="37"/>
      <c r="F20" s="2">
        <f>112.7+432.2</f>
        <v>544.9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1" t="s">
        <v>46</v>
      </c>
      <c r="B22" s="10" t="s">
        <v>44</v>
      </c>
      <c r="C22" s="3" t="s">
        <v>4</v>
      </c>
      <c r="D22" s="3">
        <v>12.64</v>
      </c>
      <c r="E22" s="9">
        <f>D22*F20*G20</f>
        <v>20662.608</v>
      </c>
    </row>
    <row r="23" spans="1:7" x14ac:dyDescent="0.25">
      <c r="A23" s="8" t="s">
        <v>41</v>
      </c>
      <c r="B23" s="10" t="s">
        <v>24</v>
      </c>
      <c r="C23" s="3" t="s">
        <v>4</v>
      </c>
      <c r="D23" s="3">
        <v>3.43</v>
      </c>
      <c r="E23" s="9">
        <f>D23*F20*G20</f>
        <v>5607.0210000000006</v>
      </c>
    </row>
    <row r="24" spans="1:7" x14ac:dyDescent="0.25">
      <c r="A24" s="8" t="s">
        <v>30</v>
      </c>
      <c r="B24" s="10" t="s">
        <v>65</v>
      </c>
      <c r="C24" s="3" t="s">
        <v>31</v>
      </c>
      <c r="D24" s="3"/>
      <c r="E24" s="9">
        <v>150.72999999999999</v>
      </c>
    </row>
    <row r="25" spans="1:7" ht="69" x14ac:dyDescent="0.25">
      <c r="A25" s="8" t="s">
        <v>56</v>
      </c>
      <c r="B25" s="10" t="s">
        <v>65</v>
      </c>
      <c r="C25" s="3" t="s">
        <v>4</v>
      </c>
      <c r="D25" s="3"/>
      <c r="E25" s="9">
        <f>790.76*3</f>
        <v>2372.2799999999997</v>
      </c>
    </row>
    <row r="26" spans="1:7" ht="27.6" x14ac:dyDescent="0.25">
      <c r="A26" s="55" t="s">
        <v>66</v>
      </c>
      <c r="B26" s="10" t="s">
        <v>68</v>
      </c>
      <c r="C26" s="3" t="s">
        <v>31</v>
      </c>
      <c r="D26" s="3"/>
      <c r="E26" s="9">
        <v>1161.8499999999999</v>
      </c>
    </row>
    <row r="27" spans="1:7" x14ac:dyDescent="0.25">
      <c r="A27" s="56" t="s">
        <v>67</v>
      </c>
      <c r="B27" s="10" t="s">
        <v>69</v>
      </c>
      <c r="C27" s="3" t="s">
        <v>70</v>
      </c>
      <c r="D27" s="3">
        <v>2</v>
      </c>
      <c r="E27" s="9">
        <f>D27*206.95</f>
        <v>413.9</v>
      </c>
    </row>
    <row r="28" spans="1:7" s="15" customFormat="1" x14ac:dyDescent="0.25">
      <c r="A28" s="11" t="s">
        <v>25</v>
      </c>
      <c r="B28" s="12"/>
      <c r="C28" s="13"/>
      <c r="D28" s="13"/>
      <c r="E28" s="14">
        <f>SUM(E22:E27)</f>
        <v>30368.388999999999</v>
      </c>
    </row>
    <row r="30" spans="1:7" ht="31.5" customHeight="1" x14ac:dyDescent="0.25">
      <c r="A30" s="38" t="s">
        <v>92</v>
      </c>
      <c r="B30" s="38"/>
      <c r="C30" s="38"/>
      <c r="D30" s="38"/>
      <c r="E30" s="38"/>
    </row>
    <row r="31" spans="1:7" ht="31.5" customHeight="1" x14ac:dyDescent="0.25">
      <c r="A31" s="39" t="s">
        <v>21</v>
      </c>
      <c r="B31" s="39"/>
      <c r="C31" s="39"/>
      <c r="D31" s="39"/>
      <c r="E31" s="39"/>
    </row>
    <row r="32" spans="1:7" x14ac:dyDescent="0.25">
      <c r="A32" s="39" t="s">
        <v>20</v>
      </c>
      <c r="B32" s="39"/>
      <c r="C32" s="39"/>
      <c r="D32" s="39"/>
      <c r="E32" s="39"/>
    </row>
    <row r="33" spans="1:5" x14ac:dyDescent="0.25">
      <c r="A33" s="39" t="s">
        <v>34</v>
      </c>
      <c r="B33" s="39"/>
      <c r="C33" s="39"/>
      <c r="D33" s="39"/>
      <c r="E33" s="39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0" t="s">
        <v>5</v>
      </c>
      <c r="B35" s="40"/>
      <c r="C35" s="40"/>
      <c r="D35" s="40"/>
      <c r="E35" s="40"/>
    </row>
    <row r="36" spans="1:5" x14ac:dyDescent="0.25">
      <c r="A36" s="39" t="s">
        <v>18</v>
      </c>
      <c r="B36" s="39"/>
      <c r="C36" s="39"/>
      <c r="D36" s="39"/>
      <c r="E36" s="39"/>
    </row>
    <row r="37" spans="1:5" x14ac:dyDescent="0.25">
      <c r="A37" s="41" t="s">
        <v>32</v>
      </c>
      <c r="B37" s="41"/>
      <c r="C37" s="41"/>
      <c r="D37" s="41"/>
      <c r="E37" s="6"/>
    </row>
    <row r="38" spans="1:5" x14ac:dyDescent="0.25">
      <c r="B38" s="36" t="s">
        <v>19</v>
      </c>
      <c r="C38" s="36"/>
      <c r="D38" s="36"/>
      <c r="E38" s="7" t="s">
        <v>6</v>
      </c>
    </row>
    <row r="39" spans="1:5" x14ac:dyDescent="0.25">
      <c r="A39" s="34"/>
      <c r="B39" s="34"/>
      <c r="C39" s="34"/>
      <c r="D39" s="34"/>
      <c r="E39" s="34"/>
    </row>
    <row r="40" spans="1:5" x14ac:dyDescent="0.25">
      <c r="A40" s="42" t="s">
        <v>33</v>
      </c>
      <c r="B40" s="42"/>
      <c r="C40" s="42"/>
      <c r="D40" s="42"/>
      <c r="E40" s="6"/>
    </row>
    <row r="41" spans="1:5" x14ac:dyDescent="0.25">
      <c r="B41" s="36" t="s">
        <v>19</v>
      </c>
      <c r="C41" s="36"/>
      <c r="D41" s="36"/>
      <c r="E41" s="7" t="s">
        <v>6</v>
      </c>
    </row>
    <row r="43" spans="1:5" x14ac:dyDescent="0.25">
      <c r="A43" s="2" t="s">
        <v>39</v>
      </c>
    </row>
    <row r="44" spans="1:5" x14ac:dyDescent="0.25">
      <c r="A44" s="15" t="s">
        <v>35</v>
      </c>
    </row>
    <row r="45" spans="1:5" x14ac:dyDescent="0.25">
      <c r="A45" s="2" t="s">
        <v>43</v>
      </c>
      <c r="B45" s="17">
        <f>'3кв'!B48</f>
        <v>-3599.4589999999953</v>
      </c>
    </row>
    <row r="46" spans="1:5" x14ac:dyDescent="0.25">
      <c r="A46" s="33" t="s">
        <v>61</v>
      </c>
      <c r="B46" s="18"/>
    </row>
    <row r="47" spans="1:5" x14ac:dyDescent="0.25">
      <c r="A47" s="2" t="s">
        <v>36</v>
      </c>
      <c r="B47" s="18">
        <v>31736.76</v>
      </c>
    </row>
    <row r="48" spans="1:5" x14ac:dyDescent="0.25">
      <c r="A48" s="2" t="s">
        <v>45</v>
      </c>
      <c r="B48" s="18">
        <f>2192.61+702.3</f>
        <v>2894.91</v>
      </c>
    </row>
    <row r="49" spans="1:2" ht="27.6" x14ac:dyDescent="0.25">
      <c r="A49" s="33" t="s">
        <v>40</v>
      </c>
      <c r="B49" s="19">
        <f>E28</f>
        <v>30368.388999999999</v>
      </c>
    </row>
    <row r="50" spans="1:2" x14ac:dyDescent="0.25">
      <c r="A50" s="16" t="s">
        <v>37</v>
      </c>
      <c r="B50" s="20">
        <f>B45+B47+B48-B49</f>
        <v>663.82200000000375</v>
      </c>
    </row>
  </sheetData>
  <mergeCells count="29">
    <mergeCell ref="A35:E35"/>
    <mergeCell ref="A36:E36"/>
    <mergeCell ref="A37:D37"/>
    <mergeCell ref="B38:D38"/>
    <mergeCell ref="A40:D40"/>
    <mergeCell ref="B41:D41"/>
    <mergeCell ref="A20:E20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0" zoomScaleNormal="100" zoomScaleSheetLayoutView="100" workbookViewId="0">
      <selection activeCell="B40" sqref="B40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57" t="s">
        <v>71</v>
      </c>
      <c r="B1" s="57"/>
      <c r="C1" s="57"/>
      <c r="D1" s="58"/>
    </row>
    <row r="2" spans="1:5" ht="15.6" x14ac:dyDescent="0.3">
      <c r="A2" s="59" t="s">
        <v>72</v>
      </c>
      <c r="B2" s="59"/>
      <c r="C2" s="59"/>
      <c r="D2" s="1"/>
    </row>
    <row r="3" spans="1:5" ht="15.6" x14ac:dyDescent="0.3">
      <c r="A3" s="59" t="s">
        <v>73</v>
      </c>
      <c r="B3" s="59"/>
      <c r="C3" s="59"/>
      <c r="D3" s="1"/>
    </row>
    <row r="4" spans="1:5" ht="15.6" x14ac:dyDescent="0.3">
      <c r="A4" s="57" t="s">
        <v>89</v>
      </c>
      <c r="B4" s="57"/>
      <c r="C4" s="57"/>
      <c r="D4" s="58"/>
    </row>
    <row r="5" spans="1:5" ht="15.6" x14ac:dyDescent="0.3">
      <c r="A5" s="60"/>
      <c r="B5" s="60"/>
      <c r="C5" s="60"/>
      <c r="D5" s="1"/>
    </row>
    <row r="6" spans="1:5" ht="15.6" x14ac:dyDescent="0.3">
      <c r="A6" s="1"/>
      <c r="B6" s="61" t="s">
        <v>74</v>
      </c>
      <c r="C6" s="62">
        <f>'1кв'!B43</f>
        <v>-9772.16</v>
      </c>
      <c r="D6" s="63"/>
    </row>
    <row r="7" spans="1:5" ht="15.6" x14ac:dyDescent="0.3">
      <c r="A7" s="1"/>
      <c r="B7" s="61" t="s">
        <v>90</v>
      </c>
      <c r="C7" s="62"/>
      <c r="D7" s="63"/>
    </row>
    <row r="8" spans="1:5" ht="15.6" x14ac:dyDescent="0.3">
      <c r="A8" s="64" t="s">
        <v>75</v>
      </c>
      <c r="B8" s="61" t="s">
        <v>76</v>
      </c>
      <c r="C8" s="65">
        <f>'1кв'!B45+'2кв'!B45+'3кв'!B45+'4кв'!B47</f>
        <v>113414.64</v>
      </c>
      <c r="D8" s="66"/>
    </row>
    <row r="9" spans="1:5" ht="15.6" x14ac:dyDescent="0.3">
      <c r="A9" s="64"/>
      <c r="B9" s="61" t="s">
        <v>77</v>
      </c>
      <c r="C9" s="65">
        <f>'1кв'!B46+'2кв'!B46+'3кв'!B46+'4кв'!B48</f>
        <v>8599.02</v>
      </c>
      <c r="D9" s="66"/>
    </row>
    <row r="10" spans="1:5" ht="15.6" x14ac:dyDescent="0.3">
      <c r="A10" s="25"/>
      <c r="B10" s="61" t="s">
        <v>78</v>
      </c>
      <c r="C10" s="67">
        <f>SUM(C8:C9)</f>
        <v>122013.66</v>
      </c>
      <c r="D10" s="63"/>
    </row>
    <row r="11" spans="1:5" ht="15.6" x14ac:dyDescent="0.3">
      <c r="A11" s="1"/>
      <c r="B11" s="68"/>
      <c r="C11" s="68"/>
      <c r="D11" s="69"/>
    </row>
    <row r="12" spans="1:5" ht="15.6" x14ac:dyDescent="0.3">
      <c r="A12" s="1" t="s">
        <v>79</v>
      </c>
      <c r="B12" s="70" t="s">
        <v>46</v>
      </c>
      <c r="C12" s="71">
        <f>'1кв'!E22+'2кв'!E22+'3кв'!E22+'4кв'!E22</f>
        <v>80558.016000000003</v>
      </c>
      <c r="D12" s="69"/>
    </row>
    <row r="13" spans="1:5" ht="15.6" x14ac:dyDescent="0.3">
      <c r="A13" s="1"/>
      <c r="B13" s="8" t="s">
        <v>41</v>
      </c>
      <c r="C13" s="71">
        <f>'1кв'!E23+'2кв'!E23+'3кв'!E23+'4кв'!E23</f>
        <v>22003.061999999998</v>
      </c>
      <c r="D13" s="69"/>
      <c r="E13" s="72"/>
    </row>
    <row r="14" spans="1:5" ht="15.6" x14ac:dyDescent="0.3">
      <c r="B14" s="73" t="s">
        <v>30</v>
      </c>
      <c r="C14" s="71">
        <f>'1кв'!E25+'2кв'!E24+'3кв'!E24+'4кв'!E24</f>
        <v>150.72999999999999</v>
      </c>
      <c r="D14" s="69"/>
    </row>
    <row r="15" spans="1:5" ht="27.6" x14ac:dyDescent="0.3">
      <c r="A15" s="1"/>
      <c r="B15" s="8" t="s">
        <v>80</v>
      </c>
      <c r="C15" s="71">
        <f>'1кв'!E24+'2кв'!E25+'3кв'!E25+'4кв'!E25</f>
        <v>7290.12</v>
      </c>
      <c r="D15" s="69"/>
    </row>
    <row r="16" spans="1:5" ht="15.6" x14ac:dyDescent="0.3">
      <c r="A16" s="1"/>
      <c r="B16" s="74" t="s">
        <v>91</v>
      </c>
      <c r="C16" s="75">
        <f>2*206.95</f>
        <v>413.9</v>
      </c>
      <c r="D16" s="69"/>
    </row>
    <row r="17" spans="1:5" ht="15.6" x14ac:dyDescent="0.3">
      <c r="A17" s="1"/>
      <c r="B17" s="76" t="s">
        <v>81</v>
      </c>
      <c r="C17" s="75">
        <f>SUM(C18:C18)</f>
        <v>1161.8499999999999</v>
      </c>
      <c r="D17" s="69"/>
    </row>
    <row r="18" spans="1:5" ht="15.6" x14ac:dyDescent="0.3">
      <c r="A18" s="1"/>
      <c r="B18" s="55" t="s">
        <v>66</v>
      </c>
      <c r="C18" s="75">
        <f>'4кв'!E26</f>
        <v>1161.8499999999999</v>
      </c>
      <c r="D18" s="69"/>
    </row>
    <row r="19" spans="1:5" ht="15.6" x14ac:dyDescent="0.3">
      <c r="A19" s="1"/>
      <c r="B19" s="77" t="s">
        <v>82</v>
      </c>
      <c r="C19" s="78">
        <f>SUM(C12:C17)</f>
        <v>111577.678</v>
      </c>
      <c r="D19" s="69"/>
      <c r="E19" s="72"/>
    </row>
    <row r="20" spans="1:5" ht="15.6" x14ac:dyDescent="0.3">
      <c r="A20" s="1"/>
      <c r="B20" s="79" t="s">
        <v>83</v>
      </c>
      <c r="C20" s="78">
        <f>C6+C10-C19</f>
        <v>663.82200000000012</v>
      </c>
      <c r="D20" s="69"/>
    </row>
    <row r="21" spans="1:5" ht="15.6" x14ac:dyDescent="0.3">
      <c r="A21" s="1"/>
      <c r="B21" s="64"/>
      <c r="C21" s="64"/>
      <c r="D21" s="69"/>
    </row>
    <row r="22" spans="1:5" ht="15.6" x14ac:dyDescent="0.3">
      <c r="A22" s="1"/>
      <c r="B22" s="64"/>
      <c r="C22" s="64"/>
      <c r="D22" s="69"/>
    </row>
    <row r="23" spans="1:5" ht="15.6" x14ac:dyDescent="0.3">
      <c r="A23" s="1"/>
      <c r="B23" s="64"/>
      <c r="C23" s="64"/>
      <c r="D23" s="69"/>
    </row>
    <row r="24" spans="1:5" ht="15.6" x14ac:dyDescent="0.3">
      <c r="A24" s="64" t="s">
        <v>84</v>
      </c>
      <c r="C24" s="64"/>
      <c r="D24" s="69"/>
    </row>
    <row r="25" spans="1:5" ht="15.6" x14ac:dyDescent="0.3">
      <c r="A25" s="1"/>
      <c r="B25" s="64"/>
      <c r="C25" s="64"/>
      <c r="D25" s="69"/>
    </row>
    <row r="26" spans="1:5" ht="15.6" x14ac:dyDescent="0.3">
      <c r="A26" s="1"/>
      <c r="B26" s="64"/>
      <c r="C26" s="64"/>
      <c r="D26" s="69"/>
    </row>
    <row r="27" spans="1:5" ht="15.6" x14ac:dyDescent="0.3">
      <c r="A27" s="1" t="s">
        <v>85</v>
      </c>
      <c r="B27" s="64" t="s">
        <v>86</v>
      </c>
      <c r="C27" s="64"/>
      <c r="D27" s="69"/>
    </row>
    <row r="28" spans="1:5" ht="15.6" x14ac:dyDescent="0.3">
      <c r="A28" s="1"/>
      <c r="B28" s="64" t="s">
        <v>87</v>
      </c>
      <c r="C28" s="64"/>
      <c r="D28" s="69"/>
    </row>
    <row r="29" spans="1:5" ht="15.6" x14ac:dyDescent="0.3">
      <c r="A29" s="1"/>
      <c r="B29" s="64" t="s">
        <v>88</v>
      </c>
      <c r="C29" s="64"/>
      <c r="D29" s="69"/>
    </row>
    <row r="30" spans="1:5" ht="15.6" x14ac:dyDescent="0.3">
      <c r="A30" s="1"/>
      <c r="B30" s="64"/>
      <c r="C30" s="64"/>
      <c r="D30" s="69"/>
    </row>
    <row r="31" spans="1:5" ht="15.6" x14ac:dyDescent="0.3">
      <c r="A31" s="1"/>
      <c r="B31" s="64"/>
      <c r="C31" s="64"/>
      <c r="D31" s="69"/>
    </row>
    <row r="32" spans="1:5" ht="15.6" x14ac:dyDescent="0.3">
      <c r="A32" s="60" t="s">
        <v>93</v>
      </c>
      <c r="B32" s="60"/>
      <c r="C32" s="60"/>
      <c r="D32" s="69"/>
    </row>
    <row r="33" spans="1:4" ht="15.6" x14ac:dyDescent="0.3">
      <c r="A33" s="1"/>
      <c r="B33" s="64"/>
      <c r="C33" s="64"/>
      <c r="D33" s="69"/>
    </row>
    <row r="34" spans="1:4" ht="15.6" x14ac:dyDescent="0.3">
      <c r="A34" s="1"/>
      <c r="B34" s="64"/>
      <c r="C34" s="64"/>
      <c r="D34" s="69"/>
    </row>
    <row r="35" spans="1:4" ht="15.6" x14ac:dyDescent="0.3">
      <c r="A35" s="1"/>
      <c r="B35" s="64"/>
      <c r="C35" s="64"/>
      <c r="D35" s="69"/>
    </row>
    <row r="36" spans="1:4" ht="15.6" x14ac:dyDescent="0.3">
      <c r="A36" s="1"/>
      <c r="B36" s="64"/>
      <c r="C36" s="64"/>
      <c r="D36" s="69"/>
    </row>
  </sheetData>
  <mergeCells count="7">
    <mergeCell ref="A32:C32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2021-03-04T13:58:17Z</dcterms:modified>
</cp:coreProperties>
</file>