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'1кв'!$A$1:$E$52</definedName>
    <definedName name="_xlnm.Print_Area" localSheetId="1">'2кв'!$A$1:$E$49</definedName>
    <definedName name="_xlnm.Print_Area" localSheetId="2">'3кв'!$A$1:$E$50</definedName>
    <definedName name="_xlnm.Print_Area" localSheetId="3">'4кв'!$A$1:$E$51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8" i="18" l="1"/>
  <c r="C17" i="18" s="1"/>
  <c r="C16" i="18"/>
  <c r="C13" i="18"/>
  <c r="C14" i="18"/>
  <c r="C15" i="18"/>
  <c r="C12" i="18"/>
  <c r="C9" i="18"/>
  <c r="C8" i="18"/>
  <c r="C6" i="18"/>
  <c r="B46" i="17"/>
  <c r="E27" i="17"/>
  <c r="B49" i="17"/>
  <c r="E24" i="17"/>
  <c r="E23" i="17"/>
  <c r="E22" i="17"/>
  <c r="E28" i="17" s="1"/>
  <c r="B50" i="17" s="1"/>
  <c r="C10" i="18" l="1"/>
  <c r="C19" i="18"/>
  <c r="B51" i="17"/>
  <c r="E27" i="16"/>
  <c r="C20" i="18" l="1"/>
  <c r="E26" i="16"/>
  <c r="B48" i="16"/>
  <c r="E24" i="16"/>
  <c r="E23" i="16"/>
  <c r="E22" i="16"/>
  <c r="B49" i="16" l="1"/>
  <c r="B47" i="15"/>
  <c r="E24" i="15"/>
  <c r="E23" i="15"/>
  <c r="D22" i="15"/>
  <c r="E22" i="15" s="1"/>
  <c r="E26" i="15" s="1"/>
  <c r="B48" i="15" s="1"/>
  <c r="B50" i="14" l="1"/>
  <c r="E27" i="14" l="1"/>
  <c r="E28" i="14"/>
  <c r="E26" i="14"/>
  <c r="D22" i="14" l="1"/>
  <c r="E23" i="14" l="1"/>
  <c r="E22" i="14"/>
  <c r="E29" i="14" s="1"/>
  <c r="B51" i="14" l="1"/>
  <c r="B52" i="14" s="1"/>
  <c r="B44" i="15" s="1"/>
  <c r="B49" i="15" s="1"/>
  <c r="B45" i="16" s="1"/>
  <c r="B50" i="16" s="1"/>
</calcChain>
</file>

<file path=xl/sharedStrings.xml><?xml version="1.0" encoding="utf-8"?>
<sst xmlns="http://schemas.openxmlformats.org/spreadsheetml/2006/main" count="276" uniqueCount="102">
  <si>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</si>
  <si>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</si>
  <si>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</si>
  <si>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</si>
  <si>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</si>
  <si>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</si>
  <si>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</si>
  <si>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</si>
  <si>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</si>
  <si>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</si>
  <si>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</si>
  <si>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</si>
  <si>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</si>
  <si>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</si>
  <si>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</si>
  <si>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</si>
  <si>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</si>
  <si>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</si>
  <si>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</si>
  <si>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</si>
  <si>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</si>
  <si>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</si>
  <si>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</si>
  <si>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</si>
  <si>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</si>
  <si>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</si>
  <si>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106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</si>
  <si>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Адонкиной Любови Ивановны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</si>
  <si>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52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</si>
  <si>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№54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</si>
  <si>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</si>
  <si>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</si>
  <si>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</si>
  <si>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</si>
  <si>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</si>
  <si>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Адонкиной Л.И.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</si>
  <si>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</si>
  <si>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</si>
  <si>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</si>
  <si>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</si>
  <si>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- 541,7 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</si>
  <si>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</si>
  <si>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</si>
  <si>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</si>
  <si>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</si>
  <si>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Предъявлено населению  27269,19</t>
  </si>
  <si>
    <t>Услуги по содержанию многоквартирного дома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</si>
  <si>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</si>
  <si>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</si>
  <si>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</si>
  <si>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</si>
  <si>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Монтаж табличек на подъездах</t>
  </si>
  <si>
    <t>Монтаж ограждения</t>
  </si>
  <si>
    <t>Ремонт отмостки</t>
  </si>
  <si>
    <t>январь</t>
  </si>
  <si>
    <t>март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</si>
  <si>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</si>
  <si>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шесть тысяч семьсот двадцать семь рублей 76 копеек</t>
    </r>
  </si>
  <si>
    <t>интернет Квант-телеком</t>
  </si>
  <si>
    <t>за 2 квартал 2020г.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</si>
  <si>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</si>
  <si>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</si>
  <si>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</si>
  <si>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восемь тысяч триста шестьдесят четыре рубля 81 копейка</t>
    </r>
  </si>
  <si>
    <t>ремонт и замена кодового замка</t>
  </si>
  <si>
    <t>сентябрь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</si>
  <si>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</si>
  <si>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тысяч девятьсот пять рублей 35 копеек</t>
    </r>
  </si>
  <si>
    <t>Предъявлено населению  28699,2</t>
  </si>
  <si>
    <t>Расходы по содержанию и тек. ремонту</t>
  </si>
  <si>
    <t>за 3 квартал 2020г.</t>
  </si>
  <si>
    <t>"30" 09 2020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</si>
  <si>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пятьсот девяносто рублей 48 копеек</t>
    </r>
  </si>
  <si>
    <t>за 4 квартал 2020 года</t>
  </si>
  <si>
    <t>"31" 12 2020 г.</t>
  </si>
  <si>
    <t>4 квартал</t>
  </si>
  <si>
    <t>Монтаж столбика для ограничения проезжей части (смета)</t>
  </si>
  <si>
    <t>Очистка водостоков</t>
  </si>
  <si>
    <t>октябрь</t>
  </si>
  <si>
    <t>декабрь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</si>
  <si>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</si>
  <si>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</si>
  <si>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</si>
  <si>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</si>
  <si>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</si>
  <si>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</si>
  <si>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</si>
  <si>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</si>
  <si>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</si>
  <si>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</si>
  <si>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</si>
  <si>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</si>
  <si>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</si>
  <si>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</si>
  <si>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</si>
  <si>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</si>
  <si>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</si>
  <si>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</si>
  <si>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ул.Пролетарская,106</t>
  </si>
  <si>
    <t>Начислено всего 111936,78</t>
  </si>
  <si>
    <t>Оплачено размещение интернет Квант-телеком в МОП</t>
  </si>
  <si>
    <t>Непредвиденные работы 11,7ч/ч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</si>
</sst>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wrapText="1"/>
    </xf>
    <xf numFmtId="2" fontId="9" fillId="0" borderId="0" xfId="1" applyNumberFormat="1" applyFont="1"/>
    <xf numFmtId="2" fontId="4" fillId="0" borderId="0" xfId="1" applyNumberFormat="1" applyFont="1"/>
    <xf numFmtId="2" fontId="4" fillId="0" borderId="0" xfId="0" applyNumberFormat="1" applyFont="1"/>
    <xf numFmtId="2" fontId="9" fillId="0" borderId="0" xfId="0" applyNumberFormat="1" applyFont="1"/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9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Normal="100" zoomScaleSheetLayoutView="100" workbookViewId="0">
      <selection activeCell="B53" sqref="B5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" style="2" customWidth="1"/>
    <col min="9" max="16384" width="9.109375" style="2"/>
  </cols>
  <sheetData>
    <row r="1" spans="1:5" ht="15.6" x14ac:dyDescent="0.25">
      <c r="A1" s="45" t="s">
        <v>11</v>
      </c>
      <c r="B1" s="45"/>
      <c r="C1" s="45"/>
      <c r="D1" s="45"/>
      <c r="E1" s="45"/>
    </row>
    <row r="2" spans="1:5" ht="43.5" customHeight="1" x14ac:dyDescent="0.3">
      <c r="A2" s="46" t="s">
        <v>12</v>
      </c>
      <c r="B2" s="47"/>
      <c r="C2" s="47"/>
      <c r="D2" s="47"/>
      <c r="E2" s="47"/>
    </row>
    <row r="3" spans="1:5" ht="15.6" x14ac:dyDescent="0.3">
      <c r="A3" s="46" t="s">
        <v>47</v>
      </c>
      <c r="B3" s="46"/>
      <c r="C3" s="46"/>
      <c r="D3" s="46"/>
      <c r="E3" s="46"/>
    </row>
    <row r="4" spans="1:5" s="1" customFormat="1" ht="15.6" x14ac:dyDescent="0.3">
      <c r="A4" s="5" t="s">
        <v>13</v>
      </c>
      <c r="B4" s="30"/>
      <c r="C4" s="30"/>
      <c r="D4" s="48" t="s">
        <v>48</v>
      </c>
      <c r="E4" s="48"/>
    </row>
    <row r="5" spans="1:5" x14ac:dyDescent="0.25">
      <c r="A5" s="29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44" t="s">
        <v>26</v>
      </c>
      <c r="B7" s="44"/>
      <c r="C7" s="44"/>
      <c r="D7" s="44"/>
      <c r="E7" s="44"/>
    </row>
    <row r="8" spans="1:5" x14ac:dyDescent="0.25">
      <c r="A8" s="51" t="s">
        <v>1</v>
      </c>
      <c r="B8" s="51"/>
      <c r="C8" s="51"/>
      <c r="D8" s="51"/>
      <c r="E8" s="51"/>
    </row>
    <row r="9" spans="1:5" ht="16.5" customHeight="1" x14ac:dyDescent="0.25">
      <c r="A9" s="49" t="s">
        <v>27</v>
      </c>
      <c r="B9" s="49"/>
      <c r="C9" s="49"/>
      <c r="D9" s="49"/>
      <c r="E9" s="49"/>
    </row>
    <row r="10" spans="1:5" ht="21.6" customHeight="1" x14ac:dyDescent="0.25">
      <c r="A10" s="52" t="s">
        <v>14</v>
      </c>
      <c r="B10" s="53"/>
      <c r="C10" s="53"/>
      <c r="D10" s="53"/>
      <c r="E10" s="53"/>
    </row>
    <row r="11" spans="1:5" ht="34.5" customHeight="1" x14ac:dyDescent="0.25">
      <c r="A11" s="49" t="s">
        <v>28</v>
      </c>
      <c r="B11" s="49"/>
      <c r="C11" s="49"/>
      <c r="D11" s="49"/>
      <c r="E11" s="49"/>
    </row>
    <row r="12" spans="1:5" ht="18.75" customHeight="1" x14ac:dyDescent="0.25">
      <c r="A12" s="51" t="s">
        <v>15</v>
      </c>
      <c r="B12" s="54"/>
      <c r="C12" s="54"/>
      <c r="D12" s="54"/>
      <c r="E12" s="54"/>
    </row>
    <row r="13" spans="1:5" x14ac:dyDescent="0.25">
      <c r="A13" s="49" t="s">
        <v>23</v>
      </c>
      <c r="B13" s="49"/>
      <c r="C13" s="49"/>
      <c r="D13" s="49"/>
      <c r="E13" s="49"/>
    </row>
    <row r="14" spans="1:5" ht="19.5" customHeight="1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22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8.95" customHeight="1" x14ac:dyDescent="0.25">
      <c r="A17" s="49" t="s">
        <v>17</v>
      </c>
      <c r="B17" s="49"/>
      <c r="C17" s="49"/>
      <c r="D17" s="49"/>
      <c r="E17" s="49"/>
    </row>
    <row r="18" spans="1:7" ht="59.25" customHeight="1" x14ac:dyDescent="0.25">
      <c r="A18" s="49" t="s">
        <v>29</v>
      </c>
      <c r="B18" s="49"/>
      <c r="C18" s="49"/>
      <c r="D18" s="49"/>
      <c r="E18" s="49"/>
    </row>
    <row r="19" spans="1:7" ht="30.6" customHeight="1" x14ac:dyDescent="0.25">
      <c r="A19" s="50" t="s">
        <v>30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5" t="s">
        <v>46</v>
      </c>
      <c r="B22" s="10" t="s">
        <v>44</v>
      </c>
      <c r="C22" s="3" t="s">
        <v>4</v>
      </c>
      <c r="D22" s="3">
        <f>11.95</f>
        <v>11.95</v>
      </c>
      <c r="E22" s="9">
        <f>D22*F20*G20</f>
        <v>19419.945</v>
      </c>
    </row>
    <row r="23" spans="1:7" x14ac:dyDescent="0.25">
      <c r="A23" s="8" t="s">
        <v>42</v>
      </c>
      <c r="B23" s="10" t="s">
        <v>24</v>
      </c>
      <c r="C23" s="3" t="s">
        <v>4</v>
      </c>
      <c r="D23" s="3">
        <v>3.3</v>
      </c>
      <c r="E23" s="9">
        <f>D23*F20*G20</f>
        <v>5362.83</v>
      </c>
    </row>
    <row r="24" spans="1:7" ht="55.2" x14ac:dyDescent="0.25">
      <c r="A24" s="8" t="s">
        <v>49</v>
      </c>
      <c r="B24" s="31" t="s">
        <v>50</v>
      </c>
      <c r="C24" s="3" t="s">
        <v>4</v>
      </c>
      <c r="D24" s="3"/>
      <c r="E24" s="9">
        <v>259.92</v>
      </c>
    </row>
    <row r="25" spans="1:7" x14ac:dyDescent="0.25">
      <c r="A25" s="8" t="s">
        <v>31</v>
      </c>
      <c r="B25" s="10" t="s">
        <v>32</v>
      </c>
      <c r="C25" s="3" t="s">
        <v>33</v>
      </c>
      <c r="D25" s="3"/>
      <c r="E25" s="9">
        <v>167.39</v>
      </c>
    </row>
    <row r="26" spans="1:7" x14ac:dyDescent="0.25">
      <c r="A26" s="32" t="s">
        <v>51</v>
      </c>
      <c r="B26" s="26" t="s">
        <v>54</v>
      </c>
      <c r="C26" s="16" t="s">
        <v>56</v>
      </c>
      <c r="D26" s="34">
        <v>1.7</v>
      </c>
      <c r="E26" s="17">
        <f>D26*197.1</f>
        <v>335.07</v>
      </c>
    </row>
    <row r="27" spans="1:7" x14ac:dyDescent="0.25">
      <c r="A27" s="33" t="s">
        <v>52</v>
      </c>
      <c r="B27" s="26" t="s">
        <v>55</v>
      </c>
      <c r="C27" s="16" t="s">
        <v>56</v>
      </c>
      <c r="D27" s="34">
        <v>4</v>
      </c>
      <c r="E27" s="17">
        <f t="shared" ref="E27:E28" si="0">D27*197.1</f>
        <v>788.4</v>
      </c>
    </row>
    <row r="28" spans="1:7" x14ac:dyDescent="0.25">
      <c r="A28" s="32" t="s">
        <v>53</v>
      </c>
      <c r="B28" s="26" t="s">
        <v>55</v>
      </c>
      <c r="C28" s="16" t="s">
        <v>56</v>
      </c>
      <c r="D28" s="34">
        <v>2</v>
      </c>
      <c r="E28" s="17">
        <f t="shared" si="0"/>
        <v>394.2</v>
      </c>
    </row>
    <row r="29" spans="1:7" s="15" customFormat="1" x14ac:dyDescent="0.25">
      <c r="A29" s="11" t="s">
        <v>25</v>
      </c>
      <c r="B29" s="12"/>
      <c r="C29" s="13"/>
      <c r="D29" s="13"/>
      <c r="E29" s="14">
        <f>SUM(E22:E28)</f>
        <v>26727.755000000001</v>
      </c>
    </row>
    <row r="31" spans="1:7" ht="34.5" customHeight="1" x14ac:dyDescent="0.25">
      <c r="A31" s="56" t="s">
        <v>57</v>
      </c>
      <c r="B31" s="56"/>
      <c r="C31" s="56"/>
      <c r="D31" s="56"/>
      <c r="E31" s="56"/>
    </row>
    <row r="32" spans="1:7" ht="32.25" customHeight="1" x14ac:dyDescent="0.25">
      <c r="A32" s="49" t="s">
        <v>21</v>
      </c>
      <c r="B32" s="49"/>
      <c r="C32" s="49"/>
      <c r="D32" s="49"/>
      <c r="E32" s="49"/>
    </row>
    <row r="33" spans="1:5" ht="19.5" customHeight="1" x14ac:dyDescent="0.25">
      <c r="A33" s="49" t="s">
        <v>20</v>
      </c>
      <c r="B33" s="49"/>
      <c r="C33" s="49"/>
      <c r="D33" s="49"/>
      <c r="E33" s="49"/>
    </row>
    <row r="34" spans="1:5" ht="31.5" customHeight="1" x14ac:dyDescent="0.25">
      <c r="A34" s="49" t="s">
        <v>36</v>
      </c>
      <c r="B34" s="49"/>
      <c r="C34" s="49"/>
      <c r="D34" s="49"/>
      <c r="E34" s="49"/>
    </row>
    <row r="35" spans="1:5" x14ac:dyDescent="0.25">
      <c r="A35" s="49" t="s">
        <v>18</v>
      </c>
      <c r="B35" s="49"/>
      <c r="C35" s="49"/>
      <c r="D35" s="49"/>
      <c r="E35" s="49"/>
    </row>
    <row r="36" spans="1:5" x14ac:dyDescent="0.25">
      <c r="A36" s="57" t="s">
        <v>5</v>
      </c>
      <c r="B36" s="57"/>
      <c r="C36" s="57"/>
      <c r="D36" s="57"/>
      <c r="E36" s="57"/>
    </row>
    <row r="37" spans="1:5" x14ac:dyDescent="0.25">
      <c r="A37" s="49" t="s">
        <v>18</v>
      </c>
      <c r="B37" s="49"/>
      <c r="C37" s="49"/>
      <c r="D37" s="49"/>
      <c r="E37" s="49"/>
    </row>
    <row r="38" spans="1:5" x14ac:dyDescent="0.25">
      <c r="A38" s="58" t="s">
        <v>34</v>
      </c>
      <c r="B38" s="58"/>
      <c r="C38" s="58"/>
      <c r="D38" s="58"/>
      <c r="E38" s="6"/>
    </row>
    <row r="39" spans="1:5" x14ac:dyDescent="0.25">
      <c r="B39" s="55" t="s">
        <v>19</v>
      </c>
      <c r="C39" s="55"/>
      <c r="D39" s="55"/>
      <c r="E39" s="7" t="s">
        <v>6</v>
      </c>
    </row>
    <row r="40" spans="1:5" x14ac:dyDescent="0.25">
      <c r="A40" s="28"/>
      <c r="B40" s="28"/>
      <c r="C40" s="28"/>
      <c r="D40" s="28"/>
      <c r="E40" s="28"/>
    </row>
    <row r="41" spans="1:5" x14ac:dyDescent="0.25">
      <c r="A41" s="59" t="s">
        <v>35</v>
      </c>
      <c r="B41" s="59"/>
      <c r="C41" s="59"/>
      <c r="D41" s="59"/>
      <c r="E41" s="6"/>
    </row>
    <row r="42" spans="1:5" x14ac:dyDescent="0.25">
      <c r="B42" s="55" t="s">
        <v>19</v>
      </c>
      <c r="C42" s="55"/>
      <c r="D42" s="55"/>
      <c r="E42" s="7" t="s">
        <v>6</v>
      </c>
    </row>
    <row r="45" spans="1:5" x14ac:dyDescent="0.25">
      <c r="A45" s="19" t="s">
        <v>40</v>
      </c>
    </row>
    <row r="46" spans="1:5" x14ac:dyDescent="0.25">
      <c r="A46" s="15" t="s">
        <v>37</v>
      </c>
    </row>
    <row r="47" spans="1:5" x14ac:dyDescent="0.25">
      <c r="A47" s="2" t="s">
        <v>43</v>
      </c>
      <c r="B47" s="21">
        <v>34212.959999999999</v>
      </c>
    </row>
    <row r="48" spans="1:5" ht="31.2" x14ac:dyDescent="0.3">
      <c r="A48" s="20" t="s">
        <v>45</v>
      </c>
      <c r="B48" s="22"/>
    </row>
    <row r="49" spans="1:2" x14ac:dyDescent="0.25">
      <c r="A49" s="2" t="s">
        <v>38</v>
      </c>
      <c r="B49" s="22">
        <v>27269.19</v>
      </c>
    </row>
    <row r="50" spans="1:2" x14ac:dyDescent="0.25">
      <c r="A50" s="2" t="s">
        <v>58</v>
      </c>
      <c r="B50" s="22">
        <f>8.5*50</f>
        <v>425</v>
      </c>
    </row>
    <row r="51" spans="1:2" ht="27.6" x14ac:dyDescent="0.25">
      <c r="A51" s="27" t="s">
        <v>41</v>
      </c>
      <c r="B51" s="23">
        <f>E29</f>
        <v>26727.755000000001</v>
      </c>
    </row>
    <row r="52" spans="1:2" x14ac:dyDescent="0.25">
      <c r="A52" s="18" t="s">
        <v>39</v>
      </c>
      <c r="B52" s="24">
        <f>B47+B49+B50-B51</f>
        <v>35179.39499999999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A47" sqref="A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" style="2" customWidth="1"/>
    <col min="9" max="16384" width="9.109375" style="2"/>
  </cols>
  <sheetData>
    <row r="1" spans="1:5" ht="15.6" x14ac:dyDescent="0.25">
      <c r="A1" s="45" t="s">
        <v>11</v>
      </c>
      <c r="B1" s="45"/>
      <c r="C1" s="45"/>
      <c r="D1" s="45"/>
      <c r="E1" s="45"/>
    </row>
    <row r="2" spans="1:5" ht="43.5" customHeight="1" x14ac:dyDescent="0.3">
      <c r="A2" s="46" t="s">
        <v>12</v>
      </c>
      <c r="B2" s="47"/>
      <c r="C2" s="47"/>
      <c r="D2" s="47"/>
      <c r="E2" s="47"/>
    </row>
    <row r="3" spans="1:5" ht="15.6" x14ac:dyDescent="0.3">
      <c r="A3" s="46" t="s">
        <v>59</v>
      </c>
      <c r="B3" s="46"/>
      <c r="C3" s="46"/>
      <c r="D3" s="46"/>
      <c r="E3" s="46"/>
    </row>
    <row r="4" spans="1:5" s="1" customFormat="1" ht="15.6" x14ac:dyDescent="0.3">
      <c r="A4" s="5" t="s">
        <v>13</v>
      </c>
      <c r="B4" s="30"/>
      <c r="C4" s="30"/>
      <c r="D4" s="48" t="s">
        <v>60</v>
      </c>
      <c r="E4" s="48"/>
    </row>
    <row r="5" spans="1:5" x14ac:dyDescent="0.25">
      <c r="A5" s="37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44" t="s">
        <v>26</v>
      </c>
      <c r="B7" s="44"/>
      <c r="C7" s="44"/>
      <c r="D7" s="44"/>
      <c r="E7" s="44"/>
    </row>
    <row r="8" spans="1:5" x14ac:dyDescent="0.25">
      <c r="A8" s="51" t="s">
        <v>1</v>
      </c>
      <c r="B8" s="51"/>
      <c r="C8" s="51"/>
      <c r="D8" s="51"/>
      <c r="E8" s="51"/>
    </row>
    <row r="9" spans="1:5" ht="16.5" customHeight="1" x14ac:dyDescent="0.25">
      <c r="A9" s="49" t="s">
        <v>27</v>
      </c>
      <c r="B9" s="49"/>
      <c r="C9" s="49"/>
      <c r="D9" s="49"/>
      <c r="E9" s="49"/>
    </row>
    <row r="10" spans="1:5" ht="21.6" customHeight="1" x14ac:dyDescent="0.25">
      <c r="A10" s="52" t="s">
        <v>14</v>
      </c>
      <c r="B10" s="53"/>
      <c r="C10" s="53"/>
      <c r="D10" s="53"/>
      <c r="E10" s="53"/>
    </row>
    <row r="11" spans="1:5" ht="34.5" customHeight="1" x14ac:dyDescent="0.25">
      <c r="A11" s="49" t="s">
        <v>28</v>
      </c>
      <c r="B11" s="49"/>
      <c r="C11" s="49"/>
      <c r="D11" s="49"/>
      <c r="E11" s="49"/>
    </row>
    <row r="12" spans="1:5" ht="18.75" customHeight="1" x14ac:dyDescent="0.25">
      <c r="A12" s="51" t="s">
        <v>15</v>
      </c>
      <c r="B12" s="54"/>
      <c r="C12" s="54"/>
      <c r="D12" s="54"/>
      <c r="E12" s="54"/>
    </row>
    <row r="13" spans="1:5" x14ac:dyDescent="0.25">
      <c r="A13" s="49" t="s">
        <v>23</v>
      </c>
      <c r="B13" s="49"/>
      <c r="C13" s="49"/>
      <c r="D13" s="49"/>
      <c r="E13" s="49"/>
    </row>
    <row r="14" spans="1:5" ht="19.5" customHeight="1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22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8.95" customHeight="1" x14ac:dyDescent="0.25">
      <c r="A17" s="49" t="s">
        <v>17</v>
      </c>
      <c r="B17" s="49"/>
      <c r="C17" s="49"/>
      <c r="D17" s="49"/>
      <c r="E17" s="49"/>
    </row>
    <row r="18" spans="1:7" ht="59.25" customHeight="1" x14ac:dyDescent="0.25">
      <c r="A18" s="49" t="s">
        <v>29</v>
      </c>
      <c r="B18" s="49"/>
      <c r="C18" s="49"/>
      <c r="D18" s="49"/>
      <c r="E18" s="49"/>
    </row>
    <row r="19" spans="1:7" ht="30.6" customHeight="1" x14ac:dyDescent="0.25">
      <c r="A19" s="50" t="s">
        <v>30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5" t="s">
        <v>46</v>
      </c>
      <c r="B22" s="10" t="s">
        <v>44</v>
      </c>
      <c r="C22" s="3" t="s">
        <v>4</v>
      </c>
      <c r="D22" s="3">
        <f>11.95</f>
        <v>11.95</v>
      </c>
      <c r="E22" s="9">
        <f>D22*F20*G20</f>
        <v>19419.945</v>
      </c>
    </row>
    <row r="23" spans="1:7" x14ac:dyDescent="0.25">
      <c r="A23" s="8" t="s">
        <v>42</v>
      </c>
      <c r="B23" s="10" t="s">
        <v>24</v>
      </c>
      <c r="C23" s="3" t="s">
        <v>4</v>
      </c>
      <c r="D23" s="3">
        <v>3.3</v>
      </c>
      <c r="E23" s="9">
        <f>D23*F20*G20</f>
        <v>5362.83</v>
      </c>
    </row>
    <row r="24" spans="1:7" ht="69" x14ac:dyDescent="0.25">
      <c r="A24" s="8" t="s">
        <v>61</v>
      </c>
      <c r="B24" s="10" t="s">
        <v>62</v>
      </c>
      <c r="C24" s="3" t="s">
        <v>4</v>
      </c>
      <c r="D24" s="3"/>
      <c r="E24" s="9">
        <f>1172.82*3</f>
        <v>3518.46</v>
      </c>
    </row>
    <row r="25" spans="1:7" x14ac:dyDescent="0.25">
      <c r="A25" s="8" t="s">
        <v>31</v>
      </c>
      <c r="B25" s="10" t="s">
        <v>62</v>
      </c>
      <c r="C25" s="3" t="s">
        <v>33</v>
      </c>
      <c r="D25" s="3"/>
      <c r="E25" s="9">
        <v>63.57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28364.805</v>
      </c>
    </row>
    <row r="28" spans="1:7" ht="34.5" customHeight="1" x14ac:dyDescent="0.25">
      <c r="A28" s="56" t="s">
        <v>63</v>
      </c>
      <c r="B28" s="56"/>
      <c r="C28" s="56"/>
      <c r="D28" s="56"/>
      <c r="E28" s="56"/>
    </row>
    <row r="29" spans="1:7" ht="32.25" customHeight="1" x14ac:dyDescent="0.25">
      <c r="A29" s="49" t="s">
        <v>21</v>
      </c>
      <c r="B29" s="49"/>
      <c r="C29" s="49"/>
      <c r="D29" s="49"/>
      <c r="E29" s="49"/>
    </row>
    <row r="30" spans="1:7" ht="19.5" customHeight="1" x14ac:dyDescent="0.25">
      <c r="A30" s="49" t="s">
        <v>20</v>
      </c>
      <c r="B30" s="49"/>
      <c r="C30" s="49"/>
      <c r="D30" s="49"/>
      <c r="E30" s="49"/>
    </row>
    <row r="31" spans="1:7" ht="31.5" customHeight="1" x14ac:dyDescent="0.25">
      <c r="A31" s="49" t="s">
        <v>36</v>
      </c>
      <c r="B31" s="49"/>
      <c r="C31" s="49"/>
      <c r="D31" s="49"/>
      <c r="E31" s="49"/>
    </row>
    <row r="32" spans="1:7" x14ac:dyDescent="0.25">
      <c r="A32" s="49" t="s">
        <v>18</v>
      </c>
      <c r="B32" s="49"/>
      <c r="C32" s="49"/>
      <c r="D32" s="49"/>
      <c r="E32" s="49"/>
    </row>
    <row r="33" spans="1:5" x14ac:dyDescent="0.25">
      <c r="A33" s="57" t="s">
        <v>5</v>
      </c>
      <c r="B33" s="57"/>
      <c r="C33" s="57"/>
      <c r="D33" s="57"/>
      <c r="E33" s="57"/>
    </row>
    <row r="34" spans="1:5" x14ac:dyDescent="0.25">
      <c r="A34" s="49" t="s">
        <v>18</v>
      </c>
      <c r="B34" s="49"/>
      <c r="C34" s="49"/>
      <c r="D34" s="49"/>
      <c r="E34" s="49"/>
    </row>
    <row r="35" spans="1:5" x14ac:dyDescent="0.25">
      <c r="A35" s="58" t="s">
        <v>34</v>
      </c>
      <c r="B35" s="58"/>
      <c r="C35" s="58"/>
      <c r="D35" s="58"/>
      <c r="E35" s="6"/>
    </row>
    <row r="36" spans="1:5" x14ac:dyDescent="0.25">
      <c r="B36" s="55" t="s">
        <v>19</v>
      </c>
      <c r="C36" s="55"/>
      <c r="D36" s="55"/>
      <c r="E36" s="7" t="s">
        <v>6</v>
      </c>
    </row>
    <row r="37" spans="1:5" x14ac:dyDescent="0.25">
      <c r="A37" s="36"/>
      <c r="B37" s="36"/>
      <c r="C37" s="36"/>
      <c r="D37" s="36"/>
      <c r="E37" s="36"/>
    </row>
    <row r="38" spans="1:5" x14ac:dyDescent="0.25">
      <c r="A38" s="59" t="s">
        <v>35</v>
      </c>
      <c r="B38" s="59"/>
      <c r="C38" s="59"/>
      <c r="D38" s="59"/>
      <c r="E38" s="6"/>
    </row>
    <row r="39" spans="1:5" x14ac:dyDescent="0.25">
      <c r="B39" s="55" t="s">
        <v>19</v>
      </c>
      <c r="C39" s="55"/>
      <c r="D39" s="55"/>
      <c r="E39" s="7" t="s">
        <v>6</v>
      </c>
    </row>
    <row r="42" spans="1:5" x14ac:dyDescent="0.25">
      <c r="A42" s="19" t="s">
        <v>40</v>
      </c>
    </row>
    <row r="43" spans="1:5" x14ac:dyDescent="0.25">
      <c r="A43" s="15" t="s">
        <v>37</v>
      </c>
    </row>
    <row r="44" spans="1:5" x14ac:dyDescent="0.25">
      <c r="A44" s="2" t="s">
        <v>43</v>
      </c>
      <c r="B44" s="21">
        <f>'1кв'!B52</f>
        <v>35179.39499999999</v>
      </c>
    </row>
    <row r="45" spans="1:5" ht="31.2" x14ac:dyDescent="0.3">
      <c r="A45" s="20" t="s">
        <v>45</v>
      </c>
      <c r="B45" s="22"/>
    </row>
    <row r="46" spans="1:5" x14ac:dyDescent="0.25">
      <c r="A46" s="2" t="s">
        <v>38</v>
      </c>
      <c r="B46" s="22">
        <v>26181.85</v>
      </c>
    </row>
    <row r="47" spans="1:5" x14ac:dyDescent="0.25">
      <c r="A47" s="2" t="s">
        <v>58</v>
      </c>
      <c r="B47" s="22">
        <f>3*50</f>
        <v>150</v>
      </c>
    </row>
    <row r="48" spans="1:5" ht="27.6" x14ac:dyDescent="0.25">
      <c r="A48" s="35" t="s">
        <v>41</v>
      </c>
      <c r="B48" s="23">
        <f>E26</f>
        <v>28364.805</v>
      </c>
    </row>
    <row r="49" spans="1:2" x14ac:dyDescent="0.25">
      <c r="A49" s="18" t="s">
        <v>39</v>
      </c>
      <c r="B49" s="24">
        <f>B44+B46+B47-B48</f>
        <v>33146.439999999988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Normal="100" zoomScaleSheetLayoutView="100" workbookViewId="0">
      <selection activeCell="E28" sqref="E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" style="2" customWidth="1"/>
    <col min="9" max="16384" width="9.109375" style="2"/>
  </cols>
  <sheetData>
    <row r="1" spans="1:5" ht="15.6" x14ac:dyDescent="0.25">
      <c r="A1" s="45" t="s">
        <v>11</v>
      </c>
      <c r="B1" s="45"/>
      <c r="C1" s="45"/>
      <c r="D1" s="45"/>
      <c r="E1" s="45"/>
    </row>
    <row r="2" spans="1:5" ht="43.5" customHeight="1" x14ac:dyDescent="0.3">
      <c r="A2" s="46" t="s">
        <v>12</v>
      </c>
      <c r="B2" s="47"/>
      <c r="C2" s="47"/>
      <c r="D2" s="47"/>
      <c r="E2" s="47"/>
    </row>
    <row r="3" spans="1:5" ht="15.6" x14ac:dyDescent="0.3">
      <c r="A3" s="46" t="s">
        <v>70</v>
      </c>
      <c r="B3" s="46"/>
      <c r="C3" s="46"/>
      <c r="D3" s="46"/>
      <c r="E3" s="46"/>
    </row>
    <row r="4" spans="1:5" s="1" customFormat="1" ht="15.6" x14ac:dyDescent="0.3">
      <c r="A4" s="5" t="s">
        <v>13</v>
      </c>
      <c r="B4" s="30"/>
      <c r="C4" s="30"/>
      <c r="D4" s="48" t="s">
        <v>71</v>
      </c>
      <c r="E4" s="48"/>
    </row>
    <row r="5" spans="1:5" x14ac:dyDescent="0.25">
      <c r="A5" s="40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44" t="s">
        <v>26</v>
      </c>
      <c r="B7" s="44"/>
      <c r="C7" s="44"/>
      <c r="D7" s="44"/>
      <c r="E7" s="44"/>
    </row>
    <row r="8" spans="1:5" x14ac:dyDescent="0.25">
      <c r="A8" s="51" t="s">
        <v>1</v>
      </c>
      <c r="B8" s="51"/>
      <c r="C8" s="51"/>
      <c r="D8" s="51"/>
      <c r="E8" s="51"/>
    </row>
    <row r="9" spans="1:5" ht="16.5" customHeight="1" x14ac:dyDescent="0.25">
      <c r="A9" s="49" t="s">
        <v>27</v>
      </c>
      <c r="B9" s="49"/>
      <c r="C9" s="49"/>
      <c r="D9" s="49"/>
      <c r="E9" s="49"/>
    </row>
    <row r="10" spans="1:5" ht="21.6" customHeight="1" x14ac:dyDescent="0.25">
      <c r="A10" s="52" t="s">
        <v>14</v>
      </c>
      <c r="B10" s="53"/>
      <c r="C10" s="53"/>
      <c r="D10" s="53"/>
      <c r="E10" s="53"/>
    </row>
    <row r="11" spans="1:5" ht="34.5" customHeight="1" x14ac:dyDescent="0.25">
      <c r="A11" s="49" t="s">
        <v>28</v>
      </c>
      <c r="B11" s="49"/>
      <c r="C11" s="49"/>
      <c r="D11" s="49"/>
      <c r="E11" s="49"/>
    </row>
    <row r="12" spans="1:5" ht="18.75" customHeight="1" x14ac:dyDescent="0.25">
      <c r="A12" s="51" t="s">
        <v>15</v>
      </c>
      <c r="B12" s="54"/>
      <c r="C12" s="54"/>
      <c r="D12" s="54"/>
      <c r="E12" s="54"/>
    </row>
    <row r="13" spans="1:5" x14ac:dyDescent="0.25">
      <c r="A13" s="49" t="s">
        <v>23</v>
      </c>
      <c r="B13" s="49"/>
      <c r="C13" s="49"/>
      <c r="D13" s="49"/>
      <c r="E13" s="49"/>
    </row>
    <row r="14" spans="1:5" ht="19.5" customHeight="1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22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8.95" customHeight="1" x14ac:dyDescent="0.25">
      <c r="A17" s="49" t="s">
        <v>17</v>
      </c>
      <c r="B17" s="49"/>
      <c r="C17" s="49"/>
      <c r="D17" s="49"/>
      <c r="E17" s="49"/>
    </row>
    <row r="18" spans="1:7" ht="59.25" customHeight="1" x14ac:dyDescent="0.25">
      <c r="A18" s="49" t="s">
        <v>29</v>
      </c>
      <c r="B18" s="49"/>
      <c r="C18" s="49"/>
      <c r="D18" s="49"/>
      <c r="E18" s="49"/>
    </row>
    <row r="19" spans="1:7" ht="30.6" customHeight="1" x14ac:dyDescent="0.25">
      <c r="A19" s="50" t="s">
        <v>30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5" t="s">
        <v>46</v>
      </c>
      <c r="B22" s="10" t="s">
        <v>44</v>
      </c>
      <c r="C22" s="3" t="s">
        <v>4</v>
      </c>
      <c r="D22" s="3">
        <v>12.61</v>
      </c>
      <c r="E22" s="9">
        <f>D22*F20*G20</f>
        <v>20492.511000000002</v>
      </c>
    </row>
    <row r="23" spans="1:7" x14ac:dyDescent="0.25">
      <c r="A23" s="8" t="s">
        <v>42</v>
      </c>
      <c r="B23" s="10" t="s">
        <v>24</v>
      </c>
      <c r="C23" s="3" t="s">
        <v>4</v>
      </c>
      <c r="D23" s="3">
        <v>3.43</v>
      </c>
      <c r="E23" s="9">
        <f>D23*F20*G20</f>
        <v>5574.0930000000008</v>
      </c>
    </row>
    <row r="24" spans="1:7" ht="69" x14ac:dyDescent="0.25">
      <c r="A24" s="8" t="s">
        <v>61</v>
      </c>
      <c r="B24" s="10" t="s">
        <v>66</v>
      </c>
      <c r="C24" s="3" t="s">
        <v>4</v>
      </c>
      <c r="D24" s="3"/>
      <c r="E24" s="9">
        <f>1172.82*3</f>
        <v>3518.46</v>
      </c>
    </row>
    <row r="25" spans="1:7" x14ac:dyDescent="0.25">
      <c r="A25" s="8" t="s">
        <v>31</v>
      </c>
      <c r="B25" s="10" t="s">
        <v>66</v>
      </c>
      <c r="C25" s="3" t="s">
        <v>33</v>
      </c>
      <c r="D25" s="3"/>
      <c r="E25" s="9">
        <v>906.39</v>
      </c>
    </row>
    <row r="26" spans="1:7" x14ac:dyDescent="0.25">
      <c r="A26" s="33" t="s">
        <v>64</v>
      </c>
      <c r="B26" s="10" t="s">
        <v>65</v>
      </c>
      <c r="C26" s="3" t="s">
        <v>56</v>
      </c>
      <c r="D26" s="3">
        <v>2</v>
      </c>
      <c r="E26" s="9">
        <f>D26*206.95</f>
        <v>413.9</v>
      </c>
    </row>
    <row r="27" spans="1:7" s="15" customFormat="1" x14ac:dyDescent="0.25">
      <c r="A27" s="11" t="s">
        <v>25</v>
      </c>
      <c r="B27" s="12"/>
      <c r="C27" s="13"/>
      <c r="D27" s="13"/>
      <c r="E27" s="14">
        <f>SUM(E22:E26)</f>
        <v>30905.354000000003</v>
      </c>
    </row>
    <row r="29" spans="1:7" ht="34.5" customHeight="1" x14ac:dyDescent="0.25">
      <c r="A29" s="56" t="s">
        <v>67</v>
      </c>
      <c r="B29" s="56"/>
      <c r="C29" s="56"/>
      <c r="D29" s="56"/>
      <c r="E29" s="56"/>
    </row>
    <row r="30" spans="1:7" ht="32.25" customHeight="1" x14ac:dyDescent="0.25">
      <c r="A30" s="49" t="s">
        <v>21</v>
      </c>
      <c r="B30" s="49"/>
      <c r="C30" s="49"/>
      <c r="D30" s="49"/>
      <c r="E30" s="49"/>
    </row>
    <row r="31" spans="1:7" ht="19.5" customHeight="1" x14ac:dyDescent="0.25">
      <c r="A31" s="49" t="s">
        <v>20</v>
      </c>
      <c r="B31" s="49"/>
      <c r="C31" s="49"/>
      <c r="D31" s="49"/>
      <c r="E31" s="49"/>
    </row>
    <row r="32" spans="1:7" ht="31.5" customHeight="1" x14ac:dyDescent="0.25">
      <c r="A32" s="49" t="s">
        <v>36</v>
      </c>
      <c r="B32" s="49"/>
      <c r="C32" s="49"/>
      <c r="D32" s="49"/>
      <c r="E32" s="49"/>
    </row>
    <row r="33" spans="1:5" x14ac:dyDescent="0.25">
      <c r="A33" s="49" t="s">
        <v>18</v>
      </c>
      <c r="B33" s="49"/>
      <c r="C33" s="49"/>
      <c r="D33" s="49"/>
      <c r="E33" s="49"/>
    </row>
    <row r="34" spans="1:5" x14ac:dyDescent="0.25">
      <c r="A34" s="57" t="s">
        <v>5</v>
      </c>
      <c r="B34" s="57"/>
      <c r="C34" s="57"/>
      <c r="D34" s="57"/>
      <c r="E34" s="57"/>
    </row>
    <row r="35" spans="1:5" x14ac:dyDescent="0.25">
      <c r="A35" s="49" t="s">
        <v>18</v>
      </c>
      <c r="B35" s="49"/>
      <c r="C35" s="49"/>
      <c r="D35" s="49"/>
      <c r="E35" s="49"/>
    </row>
    <row r="36" spans="1:5" x14ac:dyDescent="0.25">
      <c r="A36" s="58" t="s">
        <v>34</v>
      </c>
      <c r="B36" s="58"/>
      <c r="C36" s="58"/>
      <c r="D36" s="58"/>
      <c r="E36" s="6"/>
    </row>
    <row r="37" spans="1:5" x14ac:dyDescent="0.25">
      <c r="B37" s="55" t="s">
        <v>19</v>
      </c>
      <c r="C37" s="55"/>
      <c r="D37" s="55"/>
      <c r="E37" s="7" t="s">
        <v>6</v>
      </c>
    </row>
    <row r="38" spans="1:5" x14ac:dyDescent="0.25">
      <c r="A38" s="39"/>
      <c r="B38" s="39"/>
      <c r="C38" s="39"/>
      <c r="D38" s="39"/>
      <c r="E38" s="39"/>
    </row>
    <row r="39" spans="1:5" x14ac:dyDescent="0.25">
      <c r="A39" s="59" t="s">
        <v>35</v>
      </c>
      <c r="B39" s="59"/>
      <c r="C39" s="59"/>
      <c r="D39" s="59"/>
      <c r="E39" s="6"/>
    </row>
    <row r="40" spans="1:5" x14ac:dyDescent="0.25">
      <c r="B40" s="55" t="s">
        <v>19</v>
      </c>
      <c r="C40" s="55"/>
      <c r="D40" s="55"/>
      <c r="E40" s="7" t="s">
        <v>6</v>
      </c>
    </row>
    <row r="43" spans="1:5" x14ac:dyDescent="0.25">
      <c r="A43" s="19" t="s">
        <v>40</v>
      </c>
    </row>
    <row r="44" spans="1:5" x14ac:dyDescent="0.25">
      <c r="A44" s="15" t="s">
        <v>37</v>
      </c>
    </row>
    <row r="45" spans="1:5" x14ac:dyDescent="0.25">
      <c r="A45" s="2" t="s">
        <v>43</v>
      </c>
      <c r="B45" s="21">
        <f>'2кв'!B49</f>
        <v>33146.439999999988</v>
      </c>
    </row>
    <row r="46" spans="1:5" ht="31.2" x14ac:dyDescent="0.3">
      <c r="A46" s="20" t="s">
        <v>68</v>
      </c>
      <c r="B46" s="22"/>
    </row>
    <row r="47" spans="1:5" x14ac:dyDescent="0.25">
      <c r="A47" s="2" t="s">
        <v>38</v>
      </c>
      <c r="B47" s="22">
        <v>28394.48</v>
      </c>
    </row>
    <row r="48" spans="1:5" x14ac:dyDescent="0.25">
      <c r="A48" s="2" t="s">
        <v>58</v>
      </c>
      <c r="B48" s="22">
        <f>3*50</f>
        <v>150</v>
      </c>
    </row>
    <row r="49" spans="1:2" ht="27.6" x14ac:dyDescent="0.25">
      <c r="A49" s="38" t="s">
        <v>69</v>
      </c>
      <c r="B49" s="23">
        <f>E27</f>
        <v>30905.354000000003</v>
      </c>
    </row>
    <row r="50" spans="1:2" x14ac:dyDescent="0.25">
      <c r="A50" s="18" t="s">
        <v>39</v>
      </c>
      <c r="B50" s="24">
        <f>B45+B47+B48-B49</f>
        <v>30785.565999999981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4" zoomScaleNormal="100" zoomScaleSheetLayoutView="100" workbookViewId="0">
      <selection activeCell="B51" sqref="B5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" style="2" customWidth="1"/>
    <col min="9" max="16384" width="9.109375" style="2"/>
  </cols>
  <sheetData>
    <row r="1" spans="1:5" ht="15.6" x14ac:dyDescent="0.25">
      <c r="A1" s="45" t="s">
        <v>11</v>
      </c>
      <c r="B1" s="45"/>
      <c r="C1" s="45"/>
      <c r="D1" s="45"/>
      <c r="E1" s="45"/>
    </row>
    <row r="2" spans="1:5" ht="43.5" customHeight="1" x14ac:dyDescent="0.3">
      <c r="A2" s="46" t="s">
        <v>12</v>
      </c>
      <c r="B2" s="47"/>
      <c r="C2" s="47"/>
      <c r="D2" s="47"/>
      <c r="E2" s="47"/>
    </row>
    <row r="3" spans="1:5" ht="13.8" customHeight="1" x14ac:dyDescent="0.25">
      <c r="A3" s="60" t="s">
        <v>73</v>
      </c>
      <c r="B3" s="60"/>
      <c r="C3" s="60"/>
      <c r="D3" s="60"/>
      <c r="E3" s="60"/>
    </row>
    <row r="4" spans="1:5" s="1" customFormat="1" ht="15.6" x14ac:dyDescent="0.3">
      <c r="A4" s="61" t="s">
        <v>13</v>
      </c>
      <c r="B4" s="4"/>
      <c r="C4" s="4"/>
      <c r="D4" s="4"/>
      <c r="E4" s="62" t="s">
        <v>74</v>
      </c>
    </row>
    <row r="5" spans="1:5" x14ac:dyDescent="0.25">
      <c r="A5" s="43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44" t="s">
        <v>26</v>
      </c>
      <c r="B7" s="44"/>
      <c r="C7" s="44"/>
      <c r="D7" s="44"/>
      <c r="E7" s="44"/>
    </row>
    <row r="8" spans="1:5" x14ac:dyDescent="0.25">
      <c r="A8" s="51" t="s">
        <v>1</v>
      </c>
      <c r="B8" s="51"/>
      <c r="C8" s="51"/>
      <c r="D8" s="51"/>
      <c r="E8" s="51"/>
    </row>
    <row r="9" spans="1:5" ht="16.5" customHeight="1" x14ac:dyDescent="0.25">
      <c r="A9" s="49" t="s">
        <v>27</v>
      </c>
      <c r="B9" s="49"/>
      <c r="C9" s="49"/>
      <c r="D9" s="49"/>
      <c r="E9" s="49"/>
    </row>
    <row r="10" spans="1:5" ht="21.6" customHeight="1" x14ac:dyDescent="0.25">
      <c r="A10" s="52" t="s">
        <v>14</v>
      </c>
      <c r="B10" s="53"/>
      <c r="C10" s="53"/>
      <c r="D10" s="53"/>
      <c r="E10" s="53"/>
    </row>
    <row r="11" spans="1:5" ht="34.5" customHeight="1" x14ac:dyDescent="0.25">
      <c r="A11" s="49" t="s">
        <v>28</v>
      </c>
      <c r="B11" s="49"/>
      <c r="C11" s="49"/>
      <c r="D11" s="49"/>
      <c r="E11" s="49"/>
    </row>
    <row r="12" spans="1:5" ht="18.75" customHeight="1" x14ac:dyDescent="0.25">
      <c r="A12" s="51" t="s">
        <v>15</v>
      </c>
      <c r="B12" s="54"/>
      <c r="C12" s="54"/>
      <c r="D12" s="54"/>
      <c r="E12" s="54"/>
    </row>
    <row r="13" spans="1:5" x14ac:dyDescent="0.25">
      <c r="A13" s="49" t="s">
        <v>23</v>
      </c>
      <c r="B13" s="49"/>
      <c r="C13" s="49"/>
      <c r="D13" s="49"/>
      <c r="E13" s="49"/>
    </row>
    <row r="14" spans="1:5" ht="19.5" customHeight="1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22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8.95" customHeight="1" x14ac:dyDescent="0.25">
      <c r="A17" s="49" t="s">
        <v>17</v>
      </c>
      <c r="B17" s="49"/>
      <c r="C17" s="49"/>
      <c r="D17" s="49"/>
      <c r="E17" s="49"/>
    </row>
    <row r="18" spans="1:7" ht="59.25" customHeight="1" x14ac:dyDescent="0.25">
      <c r="A18" s="49" t="s">
        <v>29</v>
      </c>
      <c r="B18" s="49"/>
      <c r="C18" s="49"/>
      <c r="D18" s="49"/>
      <c r="E18" s="49"/>
    </row>
    <row r="19" spans="1:7" ht="30.6" customHeight="1" x14ac:dyDescent="0.25">
      <c r="A19" s="50" t="s">
        <v>30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5" t="s">
        <v>46</v>
      </c>
      <c r="B22" s="10" t="s">
        <v>44</v>
      </c>
      <c r="C22" s="3" t="s">
        <v>4</v>
      </c>
      <c r="D22" s="3">
        <v>12.61</v>
      </c>
      <c r="E22" s="9">
        <f>D22*F20*G20</f>
        <v>20492.511000000002</v>
      </c>
    </row>
    <row r="23" spans="1:7" x14ac:dyDescent="0.25">
      <c r="A23" s="8" t="s">
        <v>42</v>
      </c>
      <c r="B23" s="10" t="s">
        <v>24</v>
      </c>
      <c r="C23" s="3" t="s">
        <v>4</v>
      </c>
      <c r="D23" s="3">
        <v>3.43</v>
      </c>
      <c r="E23" s="9">
        <f>D23*F20*G20</f>
        <v>5574.0930000000008</v>
      </c>
    </row>
    <row r="24" spans="1:7" ht="69" x14ac:dyDescent="0.25">
      <c r="A24" s="8" t="s">
        <v>61</v>
      </c>
      <c r="B24" s="10" t="s">
        <v>75</v>
      </c>
      <c r="C24" s="3" t="s">
        <v>4</v>
      </c>
      <c r="D24" s="3"/>
      <c r="E24" s="9">
        <f>1172.82*3</f>
        <v>3518.46</v>
      </c>
    </row>
    <row r="25" spans="1:7" x14ac:dyDescent="0.25">
      <c r="A25" s="8" t="s">
        <v>31</v>
      </c>
      <c r="B25" s="10" t="s">
        <v>75</v>
      </c>
      <c r="C25" s="3" t="s">
        <v>33</v>
      </c>
      <c r="D25" s="3"/>
      <c r="E25" s="9">
        <v>906.39</v>
      </c>
    </row>
    <row r="26" spans="1:7" ht="30" customHeight="1" x14ac:dyDescent="0.25">
      <c r="A26" s="33" t="s">
        <v>76</v>
      </c>
      <c r="B26" s="10" t="s">
        <v>78</v>
      </c>
      <c r="C26" s="3" t="s">
        <v>33</v>
      </c>
      <c r="D26" s="3"/>
      <c r="E26" s="9">
        <v>1482.58</v>
      </c>
    </row>
    <row r="27" spans="1:7" x14ac:dyDescent="0.25">
      <c r="A27" s="63" t="s">
        <v>77</v>
      </c>
      <c r="B27" s="10" t="s">
        <v>79</v>
      </c>
      <c r="C27" s="3" t="s">
        <v>56</v>
      </c>
      <c r="D27" s="3">
        <v>2</v>
      </c>
      <c r="E27" s="9">
        <f>D27*206.95</f>
        <v>413.9</v>
      </c>
    </row>
    <row r="28" spans="1:7" s="15" customFormat="1" x14ac:dyDescent="0.25">
      <c r="A28" s="11" t="s">
        <v>25</v>
      </c>
      <c r="B28" s="12"/>
      <c r="C28" s="13"/>
      <c r="D28" s="13"/>
      <c r="E28" s="14">
        <f>SUM(E22:E27)</f>
        <v>32387.934000000001</v>
      </c>
    </row>
    <row r="30" spans="1:7" ht="34.5" customHeight="1" x14ac:dyDescent="0.25">
      <c r="A30" s="56" t="s">
        <v>72</v>
      </c>
      <c r="B30" s="56"/>
      <c r="C30" s="56"/>
      <c r="D30" s="56"/>
      <c r="E30" s="56"/>
    </row>
    <row r="31" spans="1:7" ht="32.25" customHeight="1" x14ac:dyDescent="0.25">
      <c r="A31" s="49" t="s">
        <v>21</v>
      </c>
      <c r="B31" s="49"/>
      <c r="C31" s="49"/>
      <c r="D31" s="49"/>
      <c r="E31" s="49"/>
    </row>
    <row r="32" spans="1:7" ht="19.5" customHeight="1" x14ac:dyDescent="0.25">
      <c r="A32" s="49" t="s">
        <v>20</v>
      </c>
      <c r="B32" s="49"/>
      <c r="C32" s="49"/>
      <c r="D32" s="49"/>
      <c r="E32" s="49"/>
    </row>
    <row r="33" spans="1:5" ht="31.5" customHeight="1" x14ac:dyDescent="0.25">
      <c r="A33" s="49" t="s">
        <v>36</v>
      </c>
      <c r="B33" s="49"/>
      <c r="C33" s="49"/>
      <c r="D33" s="49"/>
      <c r="E33" s="49"/>
    </row>
    <row r="34" spans="1:5" x14ac:dyDescent="0.25">
      <c r="A34" s="49" t="s">
        <v>18</v>
      </c>
      <c r="B34" s="49"/>
      <c r="C34" s="49"/>
      <c r="D34" s="49"/>
      <c r="E34" s="49"/>
    </row>
    <row r="35" spans="1:5" x14ac:dyDescent="0.25">
      <c r="A35" s="57" t="s">
        <v>5</v>
      </c>
      <c r="B35" s="57"/>
      <c r="C35" s="57"/>
      <c r="D35" s="57"/>
      <c r="E35" s="57"/>
    </row>
    <row r="36" spans="1:5" x14ac:dyDescent="0.25">
      <c r="A36" s="49" t="s">
        <v>18</v>
      </c>
      <c r="B36" s="49"/>
      <c r="C36" s="49"/>
      <c r="D36" s="49"/>
      <c r="E36" s="49"/>
    </row>
    <row r="37" spans="1:5" x14ac:dyDescent="0.25">
      <c r="A37" s="58" t="s">
        <v>34</v>
      </c>
      <c r="B37" s="58"/>
      <c r="C37" s="58"/>
      <c r="D37" s="58"/>
      <c r="E37" s="6"/>
    </row>
    <row r="38" spans="1:5" x14ac:dyDescent="0.25">
      <c r="B38" s="55" t="s">
        <v>19</v>
      </c>
      <c r="C38" s="55"/>
      <c r="D38" s="55"/>
      <c r="E38" s="7" t="s">
        <v>6</v>
      </c>
    </row>
    <row r="39" spans="1:5" x14ac:dyDescent="0.25">
      <c r="A39" s="42"/>
      <c r="B39" s="42"/>
      <c r="C39" s="42"/>
      <c r="D39" s="42"/>
      <c r="E39" s="42"/>
    </row>
    <row r="40" spans="1:5" x14ac:dyDescent="0.25">
      <c r="A40" s="59" t="s">
        <v>35</v>
      </c>
      <c r="B40" s="59"/>
      <c r="C40" s="59"/>
      <c r="D40" s="59"/>
      <c r="E40" s="6"/>
    </row>
    <row r="41" spans="1:5" x14ac:dyDescent="0.25">
      <c r="B41" s="55" t="s">
        <v>19</v>
      </c>
      <c r="C41" s="55"/>
      <c r="D41" s="55"/>
      <c r="E41" s="7" t="s">
        <v>6</v>
      </c>
    </row>
    <row r="44" spans="1:5" x14ac:dyDescent="0.25">
      <c r="A44" s="19" t="s">
        <v>40</v>
      </c>
    </row>
    <row r="45" spans="1:5" x14ac:dyDescent="0.25">
      <c r="A45" s="15" t="s">
        <v>37</v>
      </c>
    </row>
    <row r="46" spans="1:5" x14ac:dyDescent="0.25">
      <c r="A46" s="2" t="s">
        <v>43</v>
      </c>
      <c r="B46" s="21">
        <f>'3кв'!B50</f>
        <v>30785.565999999981</v>
      </c>
    </row>
    <row r="47" spans="1:5" ht="31.2" x14ac:dyDescent="0.3">
      <c r="A47" s="20" t="s">
        <v>68</v>
      </c>
      <c r="B47" s="22"/>
    </row>
    <row r="48" spans="1:5" x14ac:dyDescent="0.25">
      <c r="A48" s="2" t="s">
        <v>38</v>
      </c>
      <c r="B48" s="22">
        <v>28699.200000000001</v>
      </c>
    </row>
    <row r="49" spans="1:2" x14ac:dyDescent="0.25">
      <c r="A49" s="2" t="s">
        <v>58</v>
      </c>
      <c r="B49" s="22">
        <f>3*50</f>
        <v>150</v>
      </c>
    </row>
    <row r="50" spans="1:2" ht="27.6" x14ac:dyDescent="0.25">
      <c r="A50" s="41" t="s">
        <v>69</v>
      </c>
      <c r="B50" s="23">
        <f>E28</f>
        <v>32387.934000000001</v>
      </c>
    </row>
    <row r="51" spans="1:2" x14ac:dyDescent="0.25">
      <c r="A51" s="18" t="s">
        <v>39</v>
      </c>
      <c r="B51" s="24">
        <f>B46+B48+B49-B50</f>
        <v>27246.83199999998</v>
      </c>
    </row>
  </sheetData>
  <mergeCells count="29">
    <mergeCell ref="A35:E35"/>
    <mergeCell ref="A36:E36"/>
    <mergeCell ref="A37:D37"/>
    <mergeCell ref="B38:D38"/>
    <mergeCell ref="A40:D40"/>
    <mergeCell ref="B41:D41"/>
    <mergeCell ref="A20:E20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4" zoomScaleNormal="100" zoomScaleSheetLayoutView="100" workbookViewId="0">
      <selection activeCell="B16" sqref="B16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4" t="s">
        <v>80</v>
      </c>
      <c r="B1" s="64"/>
      <c r="C1" s="64"/>
      <c r="D1" s="65"/>
    </row>
    <row r="2" spans="1:5" ht="15.6" x14ac:dyDescent="0.3">
      <c r="A2" s="66" t="s">
        <v>81</v>
      </c>
      <c r="B2" s="66"/>
      <c r="C2" s="66"/>
      <c r="D2" s="1"/>
    </row>
    <row r="3" spans="1:5" ht="15.6" x14ac:dyDescent="0.3">
      <c r="A3" s="66" t="s">
        <v>82</v>
      </c>
      <c r="B3" s="66"/>
      <c r="C3" s="66"/>
      <c r="D3" s="1"/>
    </row>
    <row r="4" spans="1:5" ht="15.6" x14ac:dyDescent="0.3">
      <c r="A4" s="64" t="s">
        <v>98</v>
      </c>
      <c r="B4" s="64"/>
      <c r="C4" s="64"/>
      <c r="D4" s="65"/>
    </row>
    <row r="5" spans="1:5" ht="15.6" x14ac:dyDescent="0.3">
      <c r="A5" s="67"/>
      <c r="B5" s="67"/>
      <c r="C5" s="67"/>
      <c r="D5" s="1"/>
    </row>
    <row r="6" spans="1:5" ht="15.6" x14ac:dyDescent="0.3">
      <c r="A6" s="1"/>
      <c r="B6" s="68" t="s">
        <v>83</v>
      </c>
      <c r="C6" s="69">
        <f>'1кв'!B47</f>
        <v>34212.959999999999</v>
      </c>
      <c r="D6" s="70"/>
    </row>
    <row r="7" spans="1:5" ht="15.6" x14ac:dyDescent="0.3">
      <c r="A7" s="1"/>
      <c r="B7" s="68" t="s">
        <v>99</v>
      </c>
      <c r="C7" s="69"/>
      <c r="D7" s="70"/>
    </row>
    <row r="8" spans="1:5" ht="15.6" x14ac:dyDescent="0.3">
      <c r="A8" s="71" t="s">
        <v>84</v>
      </c>
      <c r="B8" s="68" t="s">
        <v>85</v>
      </c>
      <c r="C8" s="72">
        <f>'1кв'!B49+'2кв'!B46+'3кв'!B47+'4кв'!B48</f>
        <v>110544.71999999999</v>
      </c>
      <c r="D8" s="73"/>
    </row>
    <row r="9" spans="1:5" ht="15.6" x14ac:dyDescent="0.3">
      <c r="A9" s="71"/>
      <c r="B9" s="68" t="s">
        <v>100</v>
      </c>
      <c r="C9" s="72">
        <f>'1кв'!B50+'2кв'!B47+'3кв'!B48+'4кв'!B49</f>
        <v>875</v>
      </c>
      <c r="D9" s="73"/>
    </row>
    <row r="10" spans="1:5" ht="15.6" x14ac:dyDescent="0.3">
      <c r="A10" s="30"/>
      <c r="B10" s="68" t="s">
        <v>86</v>
      </c>
      <c r="C10" s="74">
        <f>SUM(C8:C9)</f>
        <v>111419.71999999999</v>
      </c>
      <c r="D10" s="70"/>
    </row>
    <row r="11" spans="1:5" ht="15.6" x14ac:dyDescent="0.3">
      <c r="A11" s="1"/>
      <c r="B11" s="75"/>
      <c r="C11" s="75"/>
      <c r="D11" s="76"/>
    </row>
    <row r="12" spans="1:5" ht="15.6" x14ac:dyDescent="0.3">
      <c r="A12" s="1" t="s">
        <v>87</v>
      </c>
      <c r="B12" s="77" t="s">
        <v>88</v>
      </c>
      <c r="C12" s="78">
        <f>'1кв'!E22+'2кв'!E22+'3кв'!E22+'4кв'!E22</f>
        <v>79824.911999999997</v>
      </c>
      <c r="D12" s="76"/>
    </row>
    <row r="13" spans="1:5" ht="15.6" x14ac:dyDescent="0.3">
      <c r="A13" s="1"/>
      <c r="B13" s="8" t="s">
        <v>42</v>
      </c>
      <c r="C13" s="78">
        <f>'1кв'!E23+'2кв'!E23+'3кв'!E23+'4кв'!E23</f>
        <v>21873.846000000001</v>
      </c>
      <c r="D13" s="76"/>
      <c r="E13" s="79"/>
    </row>
    <row r="14" spans="1:5" ht="41.4" x14ac:dyDescent="0.3">
      <c r="B14" s="8" t="s">
        <v>61</v>
      </c>
      <c r="C14" s="78">
        <f>'1кв'!E24+'2кв'!E24+'3кв'!E24+'4кв'!E24</f>
        <v>10815.3</v>
      </c>
      <c r="D14" s="76"/>
    </row>
    <row r="15" spans="1:5" ht="15.6" x14ac:dyDescent="0.3">
      <c r="A15" s="1"/>
      <c r="B15" s="8" t="s">
        <v>31</v>
      </c>
      <c r="C15" s="78">
        <f>'1кв'!E25+'2кв'!E25+'3кв'!E25+'4кв'!E25</f>
        <v>2043.7399999999998</v>
      </c>
      <c r="D15" s="76"/>
    </row>
    <row r="16" spans="1:5" ht="15.6" x14ac:dyDescent="0.3">
      <c r="A16" s="1"/>
      <c r="B16" s="80" t="s">
        <v>101</v>
      </c>
      <c r="C16" s="81">
        <f>7.7*197.1+4*206.95</f>
        <v>2345.4700000000003</v>
      </c>
      <c r="D16" s="76"/>
    </row>
    <row r="17" spans="1:5" ht="15.6" x14ac:dyDescent="0.3">
      <c r="A17" s="1"/>
      <c r="B17" s="82" t="s">
        <v>89</v>
      </c>
      <c r="C17" s="81">
        <f>SUM(C18:C18)</f>
        <v>1482.58</v>
      </c>
      <c r="D17" s="76"/>
    </row>
    <row r="18" spans="1:5" ht="15.6" x14ac:dyDescent="0.3">
      <c r="A18" s="1"/>
      <c r="B18" s="33" t="s">
        <v>76</v>
      </c>
      <c r="C18" s="81">
        <f>'4кв'!E26</f>
        <v>1482.58</v>
      </c>
      <c r="D18" s="76"/>
    </row>
    <row r="19" spans="1:5" ht="15.6" x14ac:dyDescent="0.3">
      <c r="A19" s="1"/>
      <c r="B19" s="83" t="s">
        <v>90</v>
      </c>
      <c r="C19" s="84">
        <f>SUM(C12:C17)</f>
        <v>118385.84800000001</v>
      </c>
      <c r="D19" s="76"/>
      <c r="E19" s="79"/>
    </row>
    <row r="20" spans="1:5" ht="15.6" x14ac:dyDescent="0.3">
      <c r="A20" s="1"/>
      <c r="B20" s="85" t="s">
        <v>91</v>
      </c>
      <c r="C20" s="84">
        <f>C6+C10-C19</f>
        <v>27246.83199999998</v>
      </c>
      <c r="D20" s="76"/>
    </row>
    <row r="21" spans="1:5" ht="15.6" x14ac:dyDescent="0.3">
      <c r="A21" s="1"/>
      <c r="B21" s="71"/>
      <c r="C21" s="71"/>
      <c r="D21" s="76"/>
    </row>
    <row r="22" spans="1:5" ht="15.6" x14ac:dyDescent="0.3">
      <c r="A22" s="1"/>
      <c r="B22" s="71"/>
      <c r="C22" s="71"/>
      <c r="D22" s="76"/>
    </row>
    <row r="23" spans="1:5" ht="15.6" x14ac:dyDescent="0.3">
      <c r="A23" s="1"/>
      <c r="B23" s="71"/>
      <c r="C23" s="71"/>
      <c r="D23" s="76"/>
    </row>
    <row r="24" spans="1:5" ht="15.6" x14ac:dyDescent="0.3">
      <c r="A24" s="71" t="s">
        <v>92</v>
      </c>
      <c r="C24" s="71"/>
      <c r="D24" s="76"/>
    </row>
    <row r="25" spans="1:5" ht="15.6" x14ac:dyDescent="0.3">
      <c r="A25" s="1"/>
      <c r="B25" s="71"/>
      <c r="C25" s="71"/>
      <c r="D25" s="76"/>
    </row>
    <row r="26" spans="1:5" ht="15.6" x14ac:dyDescent="0.3">
      <c r="A26" s="1"/>
      <c r="B26" s="71"/>
      <c r="C26" s="71"/>
      <c r="D26" s="76"/>
    </row>
    <row r="27" spans="1:5" ht="15.6" x14ac:dyDescent="0.3">
      <c r="A27" s="1" t="s">
        <v>93</v>
      </c>
      <c r="B27" s="71" t="s">
        <v>94</v>
      </c>
      <c r="C27" s="71"/>
      <c r="D27" s="76"/>
    </row>
    <row r="28" spans="1:5" ht="15.6" x14ac:dyDescent="0.3">
      <c r="A28" s="1"/>
      <c r="B28" s="71" t="s">
        <v>95</v>
      </c>
      <c r="C28" s="71"/>
      <c r="D28" s="76"/>
    </row>
    <row r="29" spans="1:5" ht="15.6" x14ac:dyDescent="0.3">
      <c r="A29" s="1"/>
      <c r="B29" s="71" t="s">
        <v>96</v>
      </c>
      <c r="C29" s="71"/>
      <c r="D29" s="76"/>
    </row>
    <row r="30" spans="1:5" ht="15.6" x14ac:dyDescent="0.3">
      <c r="A30" s="1"/>
      <c r="B30" s="71"/>
      <c r="C30" s="71"/>
      <c r="D30" s="76"/>
    </row>
    <row r="31" spans="1:5" ht="15.6" x14ac:dyDescent="0.3">
      <c r="A31" s="1"/>
      <c r="B31" s="71"/>
      <c r="C31" s="71"/>
      <c r="D31" s="76"/>
    </row>
    <row r="32" spans="1:5" ht="15.6" x14ac:dyDescent="0.3">
      <c r="A32" s="67" t="s">
        <v>97</v>
      </c>
      <c r="B32" s="67"/>
      <c r="C32" s="67"/>
      <c r="D32" s="76"/>
    </row>
    <row r="33" spans="1:4" ht="15.6" x14ac:dyDescent="0.3">
      <c r="A33" s="1"/>
      <c r="B33" s="71"/>
      <c r="C33" s="71"/>
      <c r="D33" s="76"/>
    </row>
    <row r="34" spans="1:4" ht="15.6" x14ac:dyDescent="0.3">
      <c r="A34" s="1"/>
      <c r="B34" s="71"/>
      <c r="C34" s="71"/>
      <c r="D34" s="76"/>
    </row>
    <row r="35" spans="1:4" ht="15.6" x14ac:dyDescent="0.3">
      <c r="A35" s="1"/>
      <c r="B35" s="71"/>
      <c r="C35" s="71"/>
      <c r="D35" s="76"/>
    </row>
    <row r="36" spans="1:4" ht="15.6" x14ac:dyDescent="0.3">
      <c r="A36" s="1"/>
      <c r="B36" s="71"/>
      <c r="C36" s="71"/>
      <c r="D36" s="76"/>
    </row>
  </sheetData>
  <mergeCells count="7">
    <mergeCell ref="A32:C32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2021-03-04T13:58:08Z</dcterms:modified>
</cp:coreProperties>
</file>