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416" windowHeight="11016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'1кв'!$A$1:$E$57</definedName>
    <definedName name="_xlnm.Print_Area" localSheetId="1">'2кв'!$A$1:$E$56</definedName>
    <definedName name="_xlnm.Print_Area" localSheetId="2">'3кв'!$A$1:$E$56</definedName>
    <definedName name="_xlnm.Print_Area" localSheetId="3">'4кв'!$A$1:$E$56</definedName>
    <definedName name="_xlnm.Print_Area" localSheetId="4">отчет!$A$1:$C$44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16" l="1"/>
  <c r="E29" i="16"/>
  <c r="C26" i="17" l="1"/>
  <c r="C25" i="17"/>
  <c r="C19" i="17"/>
  <c r="C20" i="17"/>
  <c r="C21" i="17"/>
  <c r="C22" i="17"/>
  <c r="C23" i="17"/>
  <c r="C24" i="17"/>
  <c r="C18" i="17"/>
  <c r="B54" i="16"/>
  <c r="C15" i="17"/>
  <c r="C14" i="17"/>
  <c r="C13" i="17"/>
  <c r="C12" i="17"/>
  <c r="C11" i="17"/>
  <c r="C16" i="17" s="1"/>
  <c r="C6" i="17"/>
  <c r="B48" i="16"/>
  <c r="E30" i="16"/>
  <c r="E30" i="15"/>
  <c r="C27" i="17" l="1"/>
  <c r="C29" i="17" s="1"/>
  <c r="C30" i="17" l="1"/>
  <c r="E25" i="16" l="1"/>
  <c r="E23" i="16"/>
  <c r="E22" i="16"/>
  <c r="B55" i="16" l="1"/>
  <c r="B56" i="16" s="1"/>
  <c r="E31" i="15"/>
  <c r="B56" i="14"/>
  <c r="B48" i="15" s="1"/>
  <c r="E25" i="15"/>
  <c r="E22" i="15"/>
  <c r="E23" i="15"/>
  <c r="B55" i="15" l="1"/>
  <c r="B56" i="15" s="1"/>
  <c r="B48" i="14"/>
  <c r="E23" i="14"/>
  <c r="E30" i="14"/>
  <c r="E25" i="14"/>
  <c r="E22" i="14"/>
  <c r="E31" i="14" l="1"/>
  <c r="B55" i="14" s="1"/>
  <c r="B57" i="13"/>
  <c r="E33" i="13"/>
  <c r="E31" i="13" l="1"/>
  <c r="E32" i="13"/>
  <c r="E30" i="13"/>
  <c r="E25" i="13"/>
  <c r="E22" i="13"/>
  <c r="B56" i="13" l="1"/>
</calcChain>
</file>

<file path=xl/sharedStrings.xml><?xml version="1.0" encoding="utf-8"?>
<sst xmlns="http://schemas.openxmlformats.org/spreadsheetml/2006/main" count="332" uniqueCount="117">
  <si>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</si>
  <si>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</si>
  <si>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</si>
  <si>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</si>
  <si>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</si>
  <si>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</si>
  <si>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</si>
  <si>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</si>
  <si>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</si>
  <si>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</si>
  <si>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</si>
  <si>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</si>
  <si>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</si>
  <si>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</si>
  <si>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</si>
  <si>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</si>
  <si>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</si>
  <si>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</si>
  <si>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</si>
  <si>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</si>
  <si>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</si>
  <si>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</si>
  <si>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</si>
  <si>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</si>
  <si>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</si>
  <si>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</si>
  <si>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</si>
  <si>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</si>
  <si>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Стоимость материалов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</si>
  <si>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</si>
  <si>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</si>
  <si>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</si>
  <si>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</si>
  <si>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</si>
  <si>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</si>
  <si>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ОДН по ХВС</t>
  </si>
  <si>
    <t>ОДН по электроэнергии</t>
  </si>
  <si>
    <t>Работы по содержанию и тек. ремонту</t>
  </si>
  <si>
    <t>Остаток на начало квартала</t>
  </si>
  <si>
    <t>Услуги по содержанию многоквартирного дома ( без стоимости услуги проверки вентканалов, услуги дератизации и дезинсекции )</t>
  </si>
  <si>
    <t>определена приложением № 9 к договору</t>
  </si>
  <si>
    <t xml:space="preserve">Расходы по управлению МКД </t>
  </si>
  <si>
    <t>ОДН по водоотведению</t>
  </si>
  <si>
    <t>г. Россошь, ул. Маршака,37л</t>
  </si>
  <si>
    <t>Sдома=3382,2м2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</si>
  <si>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</si>
  <si>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№37л </t>
    </r>
    <r>
      <rPr>
        <sz val="11"/>
        <color theme="1"/>
        <rFont val="Times New Roman"/>
        <family val="1"/>
        <charset val="204"/>
      </rPr>
      <t>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Маршака</t>
    </r>
  </si>
  <si>
    <t>Оплачено ОДН ИП Ткаченко</t>
  </si>
  <si>
    <t>ч/час</t>
  </si>
  <si>
    <t>за 1 квартал 2020г.</t>
  </si>
  <si>
    <t>Обработка подъездов хлорсодержащими растворами  протирка перил, почт.ящиков, замков ежедневно</t>
  </si>
  <si>
    <t>с 26.03 по 31.03</t>
  </si>
  <si>
    <t>Оплачено за гаражи</t>
  </si>
  <si>
    <t>Оплачено Кровля+</t>
  </si>
  <si>
    <t>Предъявлено населению 60921,26</t>
  </si>
  <si>
    <t>1 квартал</t>
  </si>
  <si>
    <t>Установка дверного блока в подвале для бытовки дворников</t>
  </si>
  <si>
    <t>обследование вентканалов и дымоходов кв.40</t>
  </si>
  <si>
    <t>Перекрытие стояка ХВС по просьбе жильцов кв.27</t>
  </si>
  <si>
    <t>январь</t>
  </si>
  <si>
    <t xml:space="preserve">           2. Всего за период с  "01" 01 2020 г. по "31" 03 2020 г. выполнено работ (оказано услуг) на общую сумму семьдесят  семь тысяч сто семьдесят шесть рублей 13 копеек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</si>
  <si>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Мартыненко Константина Владимировича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</si>
  <si>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>№ 54 ,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   от __________</t>
    </r>
  </si>
  <si>
    <t>"31" 03 2020 г.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</si>
  <si>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Мартыненко К.В.</t>
    </r>
  </si>
  <si>
    <t>за 2 квартал 2020 год</t>
  </si>
  <si>
    <t>"30" 06 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</si>
  <si>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</si>
  <si>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</si>
  <si>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Ремонт входных дверей со сваркой (6 подъезд)</t>
  </si>
  <si>
    <t>июнь</t>
  </si>
  <si>
    <t xml:space="preserve">           2. Всего за период с "01" 04 2020 г. по "30" 06 2020 г. выполнено работ (оказано услуг) на общую сумму восемьдесят три тысячи сто двадцать девять рублей 61 копейка</t>
  </si>
  <si>
    <t>Предъявлено населению 88558,48</t>
  </si>
  <si>
    <t>Sдома=3382,2+ 270,6 гаражи=3652,8м2</t>
  </si>
  <si>
    <t>Оплачено ИП Гаврилин К.Д.</t>
  </si>
  <si>
    <t>Оплачено ИП Ткаченко В.Н.</t>
  </si>
  <si>
    <t>за 3 квартал 2020 год</t>
  </si>
  <si>
    <t>"30" 09  2020 г.</t>
  </si>
  <si>
    <t>3 квартал</t>
  </si>
  <si>
    <t>ремонт отд.мест плитки в подъезде</t>
  </si>
  <si>
    <t>август</t>
  </si>
  <si>
    <t>Предъявлено населению 118541,14</t>
  </si>
  <si>
    <t xml:space="preserve">           2. Всего за период с "01" 07 2020 г. по "30" 09 2020 г. выполнено работ (оказано услуг) на общую сумму сто девяносто тысяч сто семьдесят три рубля 84 копейки</t>
  </si>
  <si>
    <t>за 4 квартал 2020 года</t>
  </si>
  <si>
    <t>"31" 12 2020 г.</t>
  </si>
  <si>
    <t>4 квартал</t>
  </si>
  <si>
    <t>Ремонт кодового замка</t>
  </si>
  <si>
    <t>Предъявлено населению 129580,17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</si>
  <si>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</si>
  <si>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</si>
  <si>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</si>
  <si>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</si>
  <si>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</si>
  <si>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</si>
  <si>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</si>
  <si>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</si>
  <si>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</si>
  <si>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</si>
  <si>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</si>
  <si>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</si>
  <si>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</si>
  <si>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</si>
  <si>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</si>
  <si>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</si>
  <si>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Председатель совета дома_____________________________________________</t>
  </si>
  <si>
    <t>по ж.д. ул.Маршака, 37л</t>
  </si>
  <si>
    <t>Начислено всего 459240,72</t>
  </si>
  <si>
    <t>Оплачено по гаражам</t>
  </si>
  <si>
    <t>Непредвиденные работы 17,5 ч/ч</t>
  </si>
  <si>
    <t xml:space="preserve">           2. Всего за период с "01" 10 2020 г. по "31" 12 2020 г. выполнено работ (оказано услуг) на общую сумму сто восемьдесят девять тысяч семьсот двадцать восемь рублей 75 копеек</t>
  </si>
  <si>
    <t xml:space="preserve">холодная вода на СОИ  </t>
  </si>
  <si>
    <t xml:space="preserve">электроэнергия на СОИ  </t>
  </si>
  <si>
    <t xml:space="preserve">водоотведение на СОИ </t>
  </si>
  <si>
    <t>холодная вода на СОИ  -5628,81</t>
  </si>
  <si>
    <t>электроэнергия на СОИ  -20172,69</t>
  </si>
  <si>
    <t>водоотведение на СОИ -6143,91</t>
  </si>
  <si>
    <t>Перечень предлагаемых работ на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</si>
</sst>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164" fontId="7" fillId="0" borderId="0" xfId="0" applyNumberFormat="1" applyFont="1"/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4" xfId="0" applyFont="1" applyFill="1" applyBorder="1" applyAlignment="1">
      <alignment wrapText="1"/>
    </xf>
    <xf numFmtId="0" fontId="17" fillId="0" borderId="0" xfId="0" applyFont="1"/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164" fontId="4" fillId="0" borderId="0" xfId="1" applyNumberFormat="1" applyFont="1" applyBorder="1"/>
    <xf numFmtId="165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Alignment="1"/>
    <xf numFmtId="0" fontId="4" fillId="0" borderId="1" xfId="0" applyFont="1" applyBorder="1"/>
    <xf numFmtId="165" fontId="4" fillId="0" borderId="1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16" zoomScaleNormal="100" zoomScaleSheetLayoutView="100" workbookViewId="0">
      <selection activeCell="B53" sqref="B53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2" style="2" bestFit="1" customWidth="1"/>
    <col min="7" max="16384" width="9.109375" style="2"/>
  </cols>
  <sheetData>
    <row r="1" spans="1:5" ht="15.6" x14ac:dyDescent="0.25">
      <c r="A1" s="58" t="s">
        <v>11</v>
      </c>
      <c r="B1" s="58"/>
      <c r="C1" s="58"/>
      <c r="D1" s="58"/>
      <c r="E1" s="58"/>
    </row>
    <row r="2" spans="1:5" ht="36.75" customHeight="1" x14ac:dyDescent="0.3">
      <c r="A2" s="59" t="s">
        <v>12</v>
      </c>
      <c r="B2" s="60"/>
      <c r="C2" s="60"/>
      <c r="D2" s="60"/>
      <c r="E2" s="60"/>
    </row>
    <row r="3" spans="1:5" ht="15.6" x14ac:dyDescent="0.3">
      <c r="A3" s="59" t="s">
        <v>49</v>
      </c>
      <c r="B3" s="59"/>
      <c r="C3" s="59"/>
      <c r="D3" s="59"/>
      <c r="E3" s="59"/>
    </row>
    <row r="4" spans="1:5" s="1" customFormat="1" ht="15.6" x14ac:dyDescent="0.3">
      <c r="A4" s="23" t="s">
        <v>13</v>
      </c>
      <c r="B4" s="22"/>
      <c r="C4" s="22"/>
      <c r="D4" s="61" t="s">
        <v>63</v>
      </c>
      <c r="E4" s="61"/>
    </row>
    <row r="5" spans="1:5" x14ac:dyDescent="0.25">
      <c r="A5" s="26"/>
      <c r="B5" s="4"/>
      <c r="C5" s="4"/>
      <c r="D5" s="4"/>
      <c r="E5" s="4"/>
    </row>
    <row r="6" spans="1:5" ht="15" customHeight="1" x14ac:dyDescent="0.25">
      <c r="A6" s="62" t="s">
        <v>0</v>
      </c>
      <c r="B6" s="62"/>
      <c r="C6" s="62"/>
      <c r="D6" s="62"/>
      <c r="E6" s="62"/>
    </row>
    <row r="7" spans="1:5" ht="17.25" customHeight="1" x14ac:dyDescent="0.25">
      <c r="A7" s="57" t="s">
        <v>43</v>
      </c>
      <c r="B7" s="57"/>
      <c r="C7" s="57"/>
      <c r="D7" s="57"/>
      <c r="E7" s="57"/>
    </row>
    <row r="8" spans="1:5" ht="17.25" customHeight="1" x14ac:dyDescent="0.25">
      <c r="A8" s="64" t="s">
        <v>1</v>
      </c>
      <c r="B8" s="64"/>
      <c r="C8" s="64"/>
      <c r="D8" s="64"/>
      <c r="E8" s="64"/>
    </row>
    <row r="9" spans="1:5" ht="14.25" customHeight="1" x14ac:dyDescent="0.25">
      <c r="A9" s="62" t="s">
        <v>61</v>
      </c>
      <c r="B9" s="62"/>
      <c r="C9" s="62"/>
      <c r="D9" s="62"/>
      <c r="E9" s="62"/>
    </row>
    <row r="10" spans="1:5" ht="22.5" customHeight="1" x14ac:dyDescent="0.25">
      <c r="A10" s="65" t="s">
        <v>14</v>
      </c>
      <c r="B10" s="66"/>
      <c r="C10" s="66"/>
      <c r="D10" s="66"/>
      <c r="E10" s="66"/>
    </row>
    <row r="11" spans="1:5" ht="34.5" customHeight="1" x14ac:dyDescent="0.25">
      <c r="A11" s="62" t="s">
        <v>62</v>
      </c>
      <c r="B11" s="62"/>
      <c r="C11" s="62"/>
      <c r="D11" s="62"/>
      <c r="E11" s="62"/>
    </row>
    <row r="12" spans="1:5" ht="18" customHeight="1" x14ac:dyDescent="0.25">
      <c r="A12" s="64" t="s">
        <v>15</v>
      </c>
      <c r="B12" s="67"/>
      <c r="C12" s="67"/>
      <c r="D12" s="67"/>
      <c r="E12" s="67"/>
    </row>
    <row r="13" spans="1:5" ht="15" customHeight="1" x14ac:dyDescent="0.25">
      <c r="A13" s="62" t="s">
        <v>24</v>
      </c>
      <c r="B13" s="62"/>
      <c r="C13" s="62"/>
      <c r="D13" s="62"/>
      <c r="E13" s="62"/>
    </row>
    <row r="14" spans="1:5" ht="15" customHeight="1" x14ac:dyDescent="0.25">
      <c r="A14" s="64" t="s">
        <v>2</v>
      </c>
      <c r="B14" s="67"/>
      <c r="C14" s="67"/>
      <c r="D14" s="67"/>
      <c r="E14" s="67"/>
    </row>
    <row r="15" spans="1:5" ht="18.75" customHeight="1" x14ac:dyDescent="0.25">
      <c r="A15" s="62" t="s">
        <v>25</v>
      </c>
      <c r="B15" s="62"/>
      <c r="C15" s="62"/>
      <c r="D15" s="62"/>
      <c r="E15" s="62"/>
    </row>
    <row r="16" spans="1:5" ht="20.25" customHeight="1" x14ac:dyDescent="0.25">
      <c r="A16" s="64" t="s">
        <v>16</v>
      </c>
      <c r="B16" s="67"/>
      <c r="C16" s="67"/>
      <c r="D16" s="67"/>
      <c r="E16" s="67"/>
    </row>
    <row r="17" spans="1:7" ht="36.75" customHeight="1" x14ac:dyDescent="0.25">
      <c r="A17" s="62" t="s">
        <v>17</v>
      </c>
      <c r="B17" s="62"/>
      <c r="C17" s="62"/>
      <c r="D17" s="62"/>
      <c r="E17" s="62"/>
    </row>
    <row r="18" spans="1:7" ht="69" customHeight="1" x14ac:dyDescent="0.25">
      <c r="A18" s="62" t="s">
        <v>45</v>
      </c>
      <c r="B18" s="62"/>
      <c r="C18" s="62"/>
      <c r="D18" s="62"/>
      <c r="E18" s="62"/>
    </row>
    <row r="19" spans="1:7" ht="35.25" customHeight="1" x14ac:dyDescent="0.25">
      <c r="A19" s="63" t="s">
        <v>46</v>
      </c>
      <c r="B19" s="63"/>
      <c r="C19" s="63"/>
      <c r="D19" s="63"/>
      <c r="E19" s="63"/>
    </row>
    <row r="20" spans="1:7" ht="19.5" customHeight="1" x14ac:dyDescent="0.25">
      <c r="A20" s="63"/>
      <c r="B20" s="63"/>
      <c r="C20" s="63"/>
      <c r="D20" s="63"/>
      <c r="E20" s="63"/>
      <c r="F20" s="2">
        <v>1324.53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" x14ac:dyDescent="0.3">
      <c r="A22" s="21" t="s">
        <v>39</v>
      </c>
      <c r="B22" s="9" t="s">
        <v>40</v>
      </c>
      <c r="C22" s="3" t="s">
        <v>4</v>
      </c>
      <c r="D22" s="3">
        <v>9.83</v>
      </c>
      <c r="E22" s="8">
        <f>D22*F20*G20</f>
        <v>39060.3897</v>
      </c>
    </row>
    <row r="23" spans="1:7" ht="55.2" x14ac:dyDescent="0.25">
      <c r="A23" s="7" t="s">
        <v>50</v>
      </c>
      <c r="B23" s="27" t="s">
        <v>51</v>
      </c>
      <c r="C23" s="3" t="s">
        <v>4</v>
      </c>
      <c r="D23" s="3"/>
      <c r="E23" s="8">
        <v>346.56</v>
      </c>
    </row>
    <row r="24" spans="1:7" ht="39.6" x14ac:dyDescent="0.25">
      <c r="A24" s="7" t="s">
        <v>22</v>
      </c>
      <c r="B24" s="9" t="s">
        <v>23</v>
      </c>
      <c r="C24" s="3" t="s">
        <v>4</v>
      </c>
      <c r="D24" s="3">
        <v>0</v>
      </c>
      <c r="E24" s="8">
        <v>0</v>
      </c>
    </row>
    <row r="25" spans="1:7" x14ac:dyDescent="0.25">
      <c r="A25" s="7" t="s">
        <v>41</v>
      </c>
      <c r="B25" s="9" t="s">
        <v>26</v>
      </c>
      <c r="C25" s="3" t="s">
        <v>4</v>
      </c>
      <c r="D25" s="3">
        <v>4.42</v>
      </c>
      <c r="E25" s="8">
        <f>D25*F20*G20</f>
        <v>17563.267800000001</v>
      </c>
    </row>
    <row r="26" spans="1:7" x14ac:dyDescent="0.25">
      <c r="A26" s="7" t="s">
        <v>35</v>
      </c>
      <c r="B26" s="9" t="s">
        <v>55</v>
      </c>
      <c r="C26" s="3"/>
      <c r="D26" s="3"/>
      <c r="E26" s="8">
        <v>2034.89</v>
      </c>
    </row>
    <row r="27" spans="1:7" x14ac:dyDescent="0.25">
      <c r="A27" s="7" t="s">
        <v>36</v>
      </c>
      <c r="B27" s="9" t="s">
        <v>55</v>
      </c>
      <c r="C27" s="3"/>
      <c r="D27" s="3"/>
      <c r="E27" s="8">
        <v>13255.5</v>
      </c>
    </row>
    <row r="28" spans="1:7" x14ac:dyDescent="0.25">
      <c r="A28" s="7" t="s">
        <v>42</v>
      </c>
      <c r="B28" s="9" t="s">
        <v>55</v>
      </c>
      <c r="C28" s="3"/>
      <c r="D28" s="3"/>
      <c r="E28" s="8">
        <v>2408.94</v>
      </c>
    </row>
    <row r="29" spans="1:7" x14ac:dyDescent="0.25">
      <c r="A29" s="7" t="s">
        <v>28</v>
      </c>
      <c r="B29" s="9" t="s">
        <v>55</v>
      </c>
      <c r="C29" s="3" t="s">
        <v>29</v>
      </c>
      <c r="D29" s="3"/>
      <c r="E29" s="8">
        <v>239.93</v>
      </c>
    </row>
    <row r="30" spans="1:7" ht="27.6" x14ac:dyDescent="0.25">
      <c r="A30" s="19" t="s">
        <v>56</v>
      </c>
      <c r="B30" s="9" t="s">
        <v>59</v>
      </c>
      <c r="C30" s="3" t="s">
        <v>48</v>
      </c>
      <c r="D30" s="20">
        <v>6</v>
      </c>
      <c r="E30" s="8">
        <f>D30*197.1</f>
        <v>1182.5999999999999</v>
      </c>
    </row>
    <row r="31" spans="1:7" ht="27.6" x14ac:dyDescent="0.25">
      <c r="A31" s="19" t="s">
        <v>57</v>
      </c>
      <c r="B31" s="9" t="s">
        <v>59</v>
      </c>
      <c r="C31" s="3" t="s">
        <v>48</v>
      </c>
      <c r="D31" s="20">
        <v>2.5</v>
      </c>
      <c r="E31" s="8">
        <f t="shared" ref="E31:E32" si="0">D31*197.1</f>
        <v>492.75</v>
      </c>
    </row>
    <row r="32" spans="1:7" ht="27.6" x14ac:dyDescent="0.25">
      <c r="A32" s="19" t="s">
        <v>58</v>
      </c>
      <c r="B32" s="9" t="s">
        <v>59</v>
      </c>
      <c r="C32" s="3" t="s">
        <v>48</v>
      </c>
      <c r="D32" s="20">
        <v>3</v>
      </c>
      <c r="E32" s="8">
        <f t="shared" si="0"/>
        <v>591.29999999999995</v>
      </c>
    </row>
    <row r="33" spans="1:5" s="14" customFormat="1" x14ac:dyDescent="0.25">
      <c r="A33" s="10" t="s">
        <v>27</v>
      </c>
      <c r="B33" s="11"/>
      <c r="C33" s="12"/>
      <c r="D33" s="12"/>
      <c r="E33" s="13">
        <f>SUM(E22:E32)</f>
        <v>77176.127500000002</v>
      </c>
    </row>
    <row r="35" spans="1:5" ht="34.5" customHeight="1" x14ac:dyDescent="0.25">
      <c r="A35" s="69" t="s">
        <v>60</v>
      </c>
      <c r="B35" s="69"/>
      <c r="C35" s="69"/>
      <c r="D35" s="69"/>
      <c r="E35" s="69"/>
    </row>
    <row r="36" spans="1:5" ht="36" customHeight="1" x14ac:dyDescent="0.25">
      <c r="A36" s="62" t="s">
        <v>21</v>
      </c>
      <c r="B36" s="62"/>
      <c r="C36" s="62"/>
      <c r="D36" s="62"/>
      <c r="E36" s="62"/>
    </row>
    <row r="37" spans="1:5" ht="19.5" customHeight="1" x14ac:dyDescent="0.25">
      <c r="A37" s="62" t="s">
        <v>20</v>
      </c>
      <c r="B37" s="62"/>
      <c r="C37" s="62"/>
      <c r="D37" s="62"/>
      <c r="E37" s="62"/>
    </row>
    <row r="38" spans="1:5" ht="33" customHeight="1" x14ac:dyDescent="0.25">
      <c r="A38" s="62" t="s">
        <v>31</v>
      </c>
      <c r="B38" s="62"/>
      <c r="C38" s="62"/>
      <c r="D38" s="62"/>
      <c r="E38" s="62"/>
    </row>
    <row r="39" spans="1:5" x14ac:dyDescent="0.25">
      <c r="A39" s="62" t="s">
        <v>18</v>
      </c>
      <c r="B39" s="62"/>
      <c r="C39" s="62"/>
      <c r="D39" s="62"/>
      <c r="E39" s="62"/>
    </row>
    <row r="40" spans="1:5" x14ac:dyDescent="0.25">
      <c r="A40" s="70" t="s">
        <v>5</v>
      </c>
      <c r="B40" s="70"/>
      <c r="C40" s="70"/>
      <c r="D40" s="70"/>
      <c r="E40" s="70"/>
    </row>
    <row r="41" spans="1:5" x14ac:dyDescent="0.25">
      <c r="A41" s="62" t="s">
        <v>18</v>
      </c>
      <c r="B41" s="62"/>
      <c r="C41" s="62"/>
      <c r="D41" s="62"/>
      <c r="E41" s="62"/>
    </row>
    <row r="42" spans="1:5" x14ac:dyDescent="0.25">
      <c r="A42" s="71" t="s">
        <v>30</v>
      </c>
      <c r="B42" s="71"/>
      <c r="C42" s="71"/>
      <c r="D42" s="71"/>
      <c r="E42" s="5"/>
    </row>
    <row r="43" spans="1:5" x14ac:dyDescent="0.25">
      <c r="B43" s="68" t="s">
        <v>19</v>
      </c>
      <c r="C43" s="68"/>
      <c r="D43" s="68"/>
      <c r="E43" s="6" t="s">
        <v>6</v>
      </c>
    </row>
    <row r="44" spans="1:5" x14ac:dyDescent="0.25">
      <c r="A44" s="25"/>
      <c r="B44" s="25"/>
      <c r="C44" s="25"/>
      <c r="D44" s="25"/>
      <c r="E44" s="25"/>
    </row>
    <row r="45" spans="1:5" x14ac:dyDescent="0.25">
      <c r="A45" s="72" t="s">
        <v>64</v>
      </c>
      <c r="B45" s="72"/>
      <c r="C45" s="72"/>
      <c r="D45" s="72"/>
      <c r="E45" s="5"/>
    </row>
    <row r="46" spans="1:5" x14ac:dyDescent="0.25">
      <c r="B46" s="68" t="s">
        <v>19</v>
      </c>
      <c r="C46" s="68"/>
      <c r="D46" s="68"/>
      <c r="E46" s="6" t="s">
        <v>6</v>
      </c>
    </row>
    <row r="48" spans="1:5" x14ac:dyDescent="0.25">
      <c r="A48" s="2" t="s">
        <v>44</v>
      </c>
    </row>
    <row r="49" spans="1:2" x14ac:dyDescent="0.25">
      <c r="A49" s="14" t="s">
        <v>32</v>
      </c>
    </row>
    <row r="50" spans="1:2" x14ac:dyDescent="0.25">
      <c r="A50" s="2" t="s">
        <v>38</v>
      </c>
      <c r="B50" s="15">
        <v>-58595.42</v>
      </c>
    </row>
    <row r="51" spans="1:2" x14ac:dyDescent="0.25">
      <c r="A51" s="24" t="s">
        <v>54</v>
      </c>
      <c r="B51" s="16"/>
    </row>
    <row r="52" spans="1:2" x14ac:dyDescent="0.25">
      <c r="A52" s="2" t="s">
        <v>33</v>
      </c>
      <c r="B52" s="16">
        <v>65876.7</v>
      </c>
    </row>
    <row r="53" spans="1:2" x14ac:dyDescent="0.25">
      <c r="A53" s="2" t="s">
        <v>47</v>
      </c>
      <c r="B53" s="16">
        <v>13147.62</v>
      </c>
    </row>
    <row r="54" spans="1:2" x14ac:dyDescent="0.25">
      <c r="A54" s="2" t="s">
        <v>52</v>
      </c>
      <c r="B54" s="16">
        <v>8891.58</v>
      </c>
    </row>
    <row r="55" spans="1:2" x14ac:dyDescent="0.25">
      <c r="A55" s="2" t="s">
        <v>53</v>
      </c>
      <c r="B55" s="16">
        <v>3128.14</v>
      </c>
    </row>
    <row r="56" spans="1:2" ht="27.6" x14ac:dyDescent="0.25">
      <c r="A56" s="24" t="s">
        <v>37</v>
      </c>
      <c r="B56" s="16">
        <f>E33</f>
        <v>77176.127500000002</v>
      </c>
    </row>
    <row r="57" spans="1:2" x14ac:dyDescent="0.25">
      <c r="A57" s="17" t="s">
        <v>34</v>
      </c>
      <c r="B57" s="18">
        <f>B50+B52+B53+B54+B55-B56</f>
        <v>-44727.5075</v>
      </c>
    </row>
  </sheetData>
  <mergeCells count="30"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D42"/>
    <mergeCell ref="B43:D43"/>
    <mergeCell ref="A45:D45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13" zoomScaleNormal="100" zoomScaleSheetLayoutView="100" workbookViewId="0">
      <selection activeCell="B57" sqref="B5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2" style="2" bestFit="1" customWidth="1"/>
    <col min="7" max="16384" width="9.109375" style="2"/>
  </cols>
  <sheetData>
    <row r="1" spans="1:5" ht="15.6" x14ac:dyDescent="0.25">
      <c r="A1" s="58" t="s">
        <v>11</v>
      </c>
      <c r="B1" s="58"/>
      <c r="C1" s="58"/>
      <c r="D1" s="58"/>
      <c r="E1" s="58"/>
    </row>
    <row r="2" spans="1:5" ht="36.75" customHeight="1" x14ac:dyDescent="0.3">
      <c r="A2" s="59" t="s">
        <v>12</v>
      </c>
      <c r="B2" s="60"/>
      <c r="C2" s="60"/>
      <c r="D2" s="60"/>
      <c r="E2" s="60"/>
    </row>
    <row r="3" spans="1:5" x14ac:dyDescent="0.25">
      <c r="A3" s="73" t="s">
        <v>65</v>
      </c>
      <c r="B3" s="73"/>
      <c r="C3" s="73"/>
      <c r="D3" s="73"/>
      <c r="E3" s="73"/>
    </row>
    <row r="4" spans="1:5" s="1" customFormat="1" ht="15.6" x14ac:dyDescent="0.3">
      <c r="A4" s="23" t="s">
        <v>13</v>
      </c>
      <c r="B4" s="22"/>
      <c r="C4" s="22"/>
      <c r="D4" s="61" t="s">
        <v>66</v>
      </c>
      <c r="E4" s="61"/>
    </row>
    <row r="5" spans="1:5" x14ac:dyDescent="0.25">
      <c r="A5" s="30"/>
      <c r="B5" s="4"/>
      <c r="C5" s="4"/>
      <c r="D5" s="4"/>
      <c r="E5" s="4"/>
    </row>
    <row r="6" spans="1:5" ht="15" customHeight="1" x14ac:dyDescent="0.25">
      <c r="A6" s="62" t="s">
        <v>0</v>
      </c>
      <c r="B6" s="62"/>
      <c r="C6" s="62"/>
      <c r="D6" s="62"/>
      <c r="E6" s="62"/>
    </row>
    <row r="7" spans="1:5" ht="17.25" customHeight="1" x14ac:dyDescent="0.25">
      <c r="A7" s="57" t="s">
        <v>43</v>
      </c>
      <c r="B7" s="57"/>
      <c r="C7" s="57"/>
      <c r="D7" s="57"/>
      <c r="E7" s="57"/>
    </row>
    <row r="8" spans="1:5" ht="17.25" customHeight="1" x14ac:dyDescent="0.25">
      <c r="A8" s="64" t="s">
        <v>1</v>
      </c>
      <c r="B8" s="64"/>
      <c r="C8" s="64"/>
      <c r="D8" s="64"/>
      <c r="E8" s="64"/>
    </row>
    <row r="9" spans="1:5" ht="14.25" customHeight="1" x14ac:dyDescent="0.25">
      <c r="A9" s="62" t="s">
        <v>61</v>
      </c>
      <c r="B9" s="62"/>
      <c r="C9" s="62"/>
      <c r="D9" s="62"/>
      <c r="E9" s="62"/>
    </row>
    <row r="10" spans="1:5" ht="22.5" customHeight="1" x14ac:dyDescent="0.25">
      <c r="A10" s="65" t="s">
        <v>14</v>
      </c>
      <c r="B10" s="66"/>
      <c r="C10" s="66"/>
      <c r="D10" s="66"/>
      <c r="E10" s="66"/>
    </row>
    <row r="11" spans="1:5" ht="34.5" customHeight="1" x14ac:dyDescent="0.25">
      <c r="A11" s="62" t="s">
        <v>62</v>
      </c>
      <c r="B11" s="62"/>
      <c r="C11" s="62"/>
      <c r="D11" s="62"/>
      <c r="E11" s="62"/>
    </row>
    <row r="12" spans="1:5" ht="18" customHeight="1" x14ac:dyDescent="0.25">
      <c r="A12" s="64" t="s">
        <v>15</v>
      </c>
      <c r="B12" s="67"/>
      <c r="C12" s="67"/>
      <c r="D12" s="67"/>
      <c r="E12" s="67"/>
    </row>
    <row r="13" spans="1:5" ht="15" customHeight="1" x14ac:dyDescent="0.25">
      <c r="A13" s="62" t="s">
        <v>24</v>
      </c>
      <c r="B13" s="62"/>
      <c r="C13" s="62"/>
      <c r="D13" s="62"/>
      <c r="E13" s="62"/>
    </row>
    <row r="14" spans="1:5" ht="15" customHeight="1" x14ac:dyDescent="0.25">
      <c r="A14" s="64" t="s">
        <v>2</v>
      </c>
      <c r="B14" s="67"/>
      <c r="C14" s="67"/>
      <c r="D14" s="67"/>
      <c r="E14" s="67"/>
    </row>
    <row r="15" spans="1:5" ht="18.75" customHeight="1" x14ac:dyDescent="0.25">
      <c r="A15" s="62" t="s">
        <v>25</v>
      </c>
      <c r="B15" s="62"/>
      <c r="C15" s="62"/>
      <c r="D15" s="62"/>
      <c r="E15" s="62"/>
    </row>
    <row r="16" spans="1:5" ht="20.25" customHeight="1" x14ac:dyDescent="0.25">
      <c r="A16" s="64" t="s">
        <v>16</v>
      </c>
      <c r="B16" s="67"/>
      <c r="C16" s="67"/>
      <c r="D16" s="67"/>
      <c r="E16" s="67"/>
    </row>
    <row r="17" spans="1:7" ht="36.75" customHeight="1" x14ac:dyDescent="0.25">
      <c r="A17" s="62" t="s">
        <v>17</v>
      </c>
      <c r="B17" s="62"/>
      <c r="C17" s="62"/>
      <c r="D17" s="62"/>
      <c r="E17" s="62"/>
    </row>
    <row r="18" spans="1:7" ht="69" customHeight="1" x14ac:dyDescent="0.25">
      <c r="A18" s="62" t="s">
        <v>45</v>
      </c>
      <c r="B18" s="62"/>
      <c r="C18" s="62"/>
      <c r="D18" s="62"/>
      <c r="E18" s="62"/>
    </row>
    <row r="19" spans="1:7" ht="35.25" customHeight="1" x14ac:dyDescent="0.25">
      <c r="A19" s="63" t="s">
        <v>46</v>
      </c>
      <c r="B19" s="63"/>
      <c r="C19" s="63"/>
      <c r="D19" s="63"/>
      <c r="E19" s="63"/>
    </row>
    <row r="20" spans="1:7" ht="19.5" customHeight="1" x14ac:dyDescent="0.25">
      <c r="A20" s="63"/>
      <c r="B20" s="63"/>
      <c r="C20" s="63"/>
      <c r="D20" s="63"/>
      <c r="E20" s="63"/>
      <c r="F20" s="2">
        <v>3652.8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" x14ac:dyDescent="0.3">
      <c r="A22" s="21" t="s">
        <v>39</v>
      </c>
      <c r="B22" s="9" t="s">
        <v>40</v>
      </c>
      <c r="C22" s="3" t="s">
        <v>4</v>
      </c>
      <c r="D22" s="3">
        <v>9.83</v>
      </c>
      <c r="E22" s="8">
        <f>D22*F20*G20</f>
        <v>107721.07200000001</v>
      </c>
    </row>
    <row r="23" spans="1:7" ht="69" x14ac:dyDescent="0.25">
      <c r="A23" s="7" t="s">
        <v>67</v>
      </c>
      <c r="B23" s="9" t="s">
        <v>68</v>
      </c>
      <c r="C23" s="3" t="s">
        <v>4</v>
      </c>
      <c r="D23" s="3"/>
      <c r="E23" s="8">
        <f>2333.16*3</f>
        <v>6999.48</v>
      </c>
    </row>
    <row r="24" spans="1:7" ht="39.6" x14ac:dyDescent="0.25">
      <c r="A24" s="7" t="s">
        <v>22</v>
      </c>
      <c r="B24" s="9" t="s">
        <v>23</v>
      </c>
      <c r="C24" s="3" t="s">
        <v>4</v>
      </c>
      <c r="D24" s="3">
        <v>0</v>
      </c>
      <c r="E24" s="8">
        <v>0</v>
      </c>
    </row>
    <row r="25" spans="1:7" x14ac:dyDescent="0.25">
      <c r="A25" s="7" t="s">
        <v>41</v>
      </c>
      <c r="B25" s="9" t="s">
        <v>26</v>
      </c>
      <c r="C25" s="3" t="s">
        <v>4</v>
      </c>
      <c r="D25" s="3">
        <v>4.42</v>
      </c>
      <c r="E25" s="8">
        <f>D25*F20*G20</f>
        <v>48436.127999999997</v>
      </c>
    </row>
    <row r="26" spans="1:7" x14ac:dyDescent="0.25">
      <c r="A26" s="7" t="s">
        <v>35</v>
      </c>
      <c r="B26" s="9" t="s">
        <v>68</v>
      </c>
      <c r="C26" s="3"/>
      <c r="D26" s="3"/>
      <c r="E26" s="8">
        <v>2650.31</v>
      </c>
    </row>
    <row r="27" spans="1:7" x14ac:dyDescent="0.25">
      <c r="A27" s="7" t="s">
        <v>36</v>
      </c>
      <c r="B27" s="9" t="s">
        <v>68</v>
      </c>
      <c r="C27" s="3"/>
      <c r="D27" s="3"/>
      <c r="E27" s="8">
        <v>13786.85</v>
      </c>
    </row>
    <row r="28" spans="1:7" x14ac:dyDescent="0.25">
      <c r="A28" s="7" t="s">
        <v>42</v>
      </c>
      <c r="B28" s="9" t="s">
        <v>68</v>
      </c>
      <c r="C28" s="3"/>
      <c r="D28" s="3"/>
      <c r="E28" s="8">
        <v>2408.94</v>
      </c>
    </row>
    <row r="29" spans="1:7" x14ac:dyDescent="0.25">
      <c r="A29" s="7" t="s">
        <v>28</v>
      </c>
      <c r="B29" s="9" t="s">
        <v>68</v>
      </c>
      <c r="C29" s="3" t="s">
        <v>29</v>
      </c>
      <c r="D29" s="3"/>
      <c r="E29" s="8">
        <v>69.069999999999993</v>
      </c>
    </row>
    <row r="30" spans="1:7" ht="27.6" x14ac:dyDescent="0.25">
      <c r="A30" s="19" t="s">
        <v>69</v>
      </c>
      <c r="B30" s="9" t="s">
        <v>70</v>
      </c>
      <c r="C30" s="3" t="s">
        <v>48</v>
      </c>
      <c r="D30" s="20">
        <v>3</v>
      </c>
      <c r="E30" s="8">
        <f>D30*197.1</f>
        <v>591.29999999999995</v>
      </c>
    </row>
    <row r="31" spans="1:7" s="14" customFormat="1" x14ac:dyDescent="0.25">
      <c r="A31" s="10" t="s">
        <v>27</v>
      </c>
      <c r="B31" s="11"/>
      <c r="C31" s="12"/>
      <c r="D31" s="12"/>
      <c r="E31" s="13">
        <f>SUM(E22:E30)</f>
        <v>182663.15</v>
      </c>
    </row>
    <row r="33" spans="1:5" ht="34.5" customHeight="1" x14ac:dyDescent="0.25">
      <c r="A33" s="62" t="s">
        <v>71</v>
      </c>
      <c r="B33" s="62"/>
      <c r="C33" s="62"/>
      <c r="D33" s="62"/>
      <c r="E33" s="62"/>
    </row>
    <row r="34" spans="1:5" ht="36" customHeight="1" x14ac:dyDescent="0.25">
      <c r="A34" s="62" t="s">
        <v>21</v>
      </c>
      <c r="B34" s="62"/>
      <c r="C34" s="62"/>
      <c r="D34" s="62"/>
      <c r="E34" s="62"/>
    </row>
    <row r="35" spans="1:5" ht="19.5" customHeight="1" x14ac:dyDescent="0.25">
      <c r="A35" s="62" t="s">
        <v>20</v>
      </c>
      <c r="B35" s="62"/>
      <c r="C35" s="62"/>
      <c r="D35" s="62"/>
      <c r="E35" s="62"/>
    </row>
    <row r="36" spans="1:5" ht="33" customHeight="1" x14ac:dyDescent="0.25">
      <c r="A36" s="62" t="s">
        <v>31</v>
      </c>
      <c r="B36" s="62"/>
      <c r="C36" s="62"/>
      <c r="D36" s="62"/>
      <c r="E36" s="62"/>
    </row>
    <row r="37" spans="1:5" x14ac:dyDescent="0.25">
      <c r="A37" s="62" t="s">
        <v>18</v>
      </c>
      <c r="B37" s="62"/>
      <c r="C37" s="62"/>
      <c r="D37" s="62"/>
      <c r="E37" s="62"/>
    </row>
    <row r="38" spans="1:5" x14ac:dyDescent="0.25">
      <c r="A38" s="70" t="s">
        <v>5</v>
      </c>
      <c r="B38" s="70"/>
      <c r="C38" s="70"/>
      <c r="D38" s="70"/>
      <c r="E38" s="70"/>
    </row>
    <row r="39" spans="1:5" x14ac:dyDescent="0.25">
      <c r="A39" s="62" t="s">
        <v>18</v>
      </c>
      <c r="B39" s="62"/>
      <c r="C39" s="62"/>
      <c r="D39" s="62"/>
      <c r="E39" s="62"/>
    </row>
    <row r="40" spans="1:5" x14ac:dyDescent="0.25">
      <c r="A40" s="71" t="s">
        <v>30</v>
      </c>
      <c r="B40" s="71"/>
      <c r="C40" s="71"/>
      <c r="D40" s="71"/>
      <c r="E40" s="5"/>
    </row>
    <row r="41" spans="1:5" x14ac:dyDescent="0.25">
      <c r="B41" s="68" t="s">
        <v>19</v>
      </c>
      <c r="C41" s="68"/>
      <c r="D41" s="68"/>
      <c r="E41" s="6" t="s">
        <v>6</v>
      </c>
    </row>
    <row r="42" spans="1:5" x14ac:dyDescent="0.25">
      <c r="A42" s="29"/>
      <c r="B42" s="29"/>
      <c r="C42" s="29"/>
      <c r="D42" s="29"/>
      <c r="E42" s="29"/>
    </row>
    <row r="43" spans="1:5" x14ac:dyDescent="0.25">
      <c r="A43" s="72" t="s">
        <v>64</v>
      </c>
      <c r="B43" s="72"/>
      <c r="C43" s="72"/>
      <c r="D43" s="72"/>
      <c r="E43" s="5"/>
    </row>
    <row r="44" spans="1:5" x14ac:dyDescent="0.25">
      <c r="B44" s="68" t="s">
        <v>19</v>
      </c>
      <c r="C44" s="68"/>
      <c r="D44" s="68"/>
      <c r="E44" s="6" t="s">
        <v>6</v>
      </c>
    </row>
    <row r="46" spans="1:5" x14ac:dyDescent="0.25">
      <c r="A46" s="2" t="s">
        <v>73</v>
      </c>
    </row>
    <row r="47" spans="1:5" x14ac:dyDescent="0.25">
      <c r="A47" s="14" t="s">
        <v>32</v>
      </c>
    </row>
    <row r="48" spans="1:5" x14ac:dyDescent="0.25">
      <c r="A48" s="2" t="s">
        <v>38</v>
      </c>
      <c r="B48" s="15">
        <f>'1кв'!B57</f>
        <v>-44727.5075</v>
      </c>
    </row>
    <row r="49" spans="1:2" x14ac:dyDescent="0.25">
      <c r="A49" s="28" t="s">
        <v>72</v>
      </c>
      <c r="B49" s="16"/>
    </row>
    <row r="50" spans="1:2" x14ac:dyDescent="0.25">
      <c r="A50" s="2" t="s">
        <v>33</v>
      </c>
      <c r="B50" s="16">
        <v>86690.92</v>
      </c>
    </row>
    <row r="51" spans="1:2" x14ac:dyDescent="0.25">
      <c r="A51" s="2" t="s">
        <v>75</v>
      </c>
      <c r="B51" s="16">
        <v>19777.490000000002</v>
      </c>
    </row>
    <row r="52" spans="1:2" x14ac:dyDescent="0.25">
      <c r="A52" s="2" t="s">
        <v>74</v>
      </c>
      <c r="B52" s="16">
        <v>0</v>
      </c>
    </row>
    <row r="53" spans="1:2" x14ac:dyDescent="0.25">
      <c r="A53" s="2" t="s">
        <v>52</v>
      </c>
      <c r="B53" s="16">
        <v>6288.52</v>
      </c>
    </row>
    <row r="54" spans="1:2" x14ac:dyDescent="0.25">
      <c r="A54" s="2" t="s">
        <v>53</v>
      </c>
      <c r="B54" s="16">
        <v>4706.6499999999996</v>
      </c>
    </row>
    <row r="55" spans="1:2" ht="27.6" x14ac:dyDescent="0.25">
      <c r="A55" s="28" t="s">
        <v>37</v>
      </c>
      <c r="B55" s="16">
        <f>E31</f>
        <v>182663.15</v>
      </c>
    </row>
    <row r="56" spans="1:2" x14ac:dyDescent="0.25">
      <c r="A56" s="17" t="s">
        <v>34</v>
      </c>
      <c r="B56" s="18">
        <f>B48+B50+B51+B52+B53+B54-B55</f>
        <v>-109927.0775</v>
      </c>
    </row>
  </sheetData>
  <mergeCells count="30">
    <mergeCell ref="B44:D44"/>
    <mergeCell ref="A20:E20"/>
    <mergeCell ref="A33:E33"/>
    <mergeCell ref="A34:E34"/>
    <mergeCell ref="A35:E35"/>
    <mergeCell ref="A36:E36"/>
    <mergeCell ref="A37:E37"/>
    <mergeCell ref="A38:E38"/>
    <mergeCell ref="A39:E39"/>
    <mergeCell ref="A40:D40"/>
    <mergeCell ref="B41:D41"/>
    <mergeCell ref="A43:D43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40" zoomScaleNormal="100" zoomScaleSheetLayoutView="100" workbookViewId="0">
      <selection activeCell="E30" sqref="E30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2" style="2" bestFit="1" customWidth="1"/>
    <col min="7" max="16384" width="9.109375" style="2"/>
  </cols>
  <sheetData>
    <row r="1" spans="1:5" ht="15.6" x14ac:dyDescent="0.25">
      <c r="A1" s="58" t="s">
        <v>11</v>
      </c>
      <c r="B1" s="58"/>
      <c r="C1" s="58"/>
      <c r="D1" s="58"/>
      <c r="E1" s="58"/>
    </row>
    <row r="2" spans="1:5" ht="36.75" customHeight="1" x14ac:dyDescent="0.3">
      <c r="A2" s="59" t="s">
        <v>12</v>
      </c>
      <c r="B2" s="60"/>
      <c r="C2" s="60"/>
      <c r="D2" s="60"/>
      <c r="E2" s="60"/>
    </row>
    <row r="3" spans="1:5" x14ac:dyDescent="0.25">
      <c r="A3" s="73" t="s">
        <v>76</v>
      </c>
      <c r="B3" s="73"/>
      <c r="C3" s="73"/>
      <c r="D3" s="73"/>
      <c r="E3" s="73"/>
    </row>
    <row r="4" spans="1:5" s="1" customFormat="1" ht="15.6" x14ac:dyDescent="0.3">
      <c r="A4" s="23" t="s">
        <v>13</v>
      </c>
      <c r="B4" s="22"/>
      <c r="C4" s="22"/>
      <c r="D4" s="61" t="s">
        <v>77</v>
      </c>
      <c r="E4" s="61"/>
    </row>
    <row r="5" spans="1:5" x14ac:dyDescent="0.25">
      <c r="A5" s="33"/>
      <c r="B5" s="4"/>
      <c r="C5" s="4"/>
      <c r="D5" s="4"/>
      <c r="E5" s="4"/>
    </row>
    <row r="6" spans="1:5" ht="15" customHeight="1" x14ac:dyDescent="0.25">
      <c r="A6" s="62" t="s">
        <v>0</v>
      </c>
      <c r="B6" s="62"/>
      <c r="C6" s="62"/>
      <c r="D6" s="62"/>
      <c r="E6" s="62"/>
    </row>
    <row r="7" spans="1:5" ht="17.25" customHeight="1" x14ac:dyDescent="0.25">
      <c r="A7" s="57" t="s">
        <v>43</v>
      </c>
      <c r="B7" s="57"/>
      <c r="C7" s="57"/>
      <c r="D7" s="57"/>
      <c r="E7" s="57"/>
    </row>
    <row r="8" spans="1:5" ht="17.25" customHeight="1" x14ac:dyDescent="0.25">
      <c r="A8" s="64" t="s">
        <v>1</v>
      </c>
      <c r="B8" s="64"/>
      <c r="C8" s="64"/>
      <c r="D8" s="64"/>
      <c r="E8" s="64"/>
    </row>
    <row r="9" spans="1:5" ht="14.25" customHeight="1" x14ac:dyDescent="0.25">
      <c r="A9" s="62" t="s">
        <v>61</v>
      </c>
      <c r="B9" s="62"/>
      <c r="C9" s="62"/>
      <c r="D9" s="62"/>
      <c r="E9" s="62"/>
    </row>
    <row r="10" spans="1:5" ht="22.5" customHeight="1" x14ac:dyDescent="0.25">
      <c r="A10" s="65" t="s">
        <v>14</v>
      </c>
      <c r="B10" s="66"/>
      <c r="C10" s="66"/>
      <c r="D10" s="66"/>
      <c r="E10" s="66"/>
    </row>
    <row r="11" spans="1:5" ht="34.5" customHeight="1" x14ac:dyDescent="0.25">
      <c r="A11" s="62" t="s">
        <v>62</v>
      </c>
      <c r="B11" s="62"/>
      <c r="C11" s="62"/>
      <c r="D11" s="62"/>
      <c r="E11" s="62"/>
    </row>
    <row r="12" spans="1:5" ht="18" customHeight="1" x14ac:dyDescent="0.25">
      <c r="A12" s="64" t="s">
        <v>15</v>
      </c>
      <c r="B12" s="67"/>
      <c r="C12" s="67"/>
      <c r="D12" s="67"/>
      <c r="E12" s="67"/>
    </row>
    <row r="13" spans="1:5" ht="15" customHeight="1" x14ac:dyDescent="0.25">
      <c r="A13" s="62" t="s">
        <v>24</v>
      </c>
      <c r="B13" s="62"/>
      <c r="C13" s="62"/>
      <c r="D13" s="62"/>
      <c r="E13" s="62"/>
    </row>
    <row r="14" spans="1:5" ht="15" customHeight="1" x14ac:dyDescent="0.25">
      <c r="A14" s="64" t="s">
        <v>2</v>
      </c>
      <c r="B14" s="67"/>
      <c r="C14" s="67"/>
      <c r="D14" s="67"/>
      <c r="E14" s="67"/>
    </row>
    <row r="15" spans="1:5" ht="18.75" customHeight="1" x14ac:dyDescent="0.25">
      <c r="A15" s="62" t="s">
        <v>25</v>
      </c>
      <c r="B15" s="62"/>
      <c r="C15" s="62"/>
      <c r="D15" s="62"/>
      <c r="E15" s="62"/>
    </row>
    <row r="16" spans="1:5" ht="20.25" customHeight="1" x14ac:dyDescent="0.25">
      <c r="A16" s="64" t="s">
        <v>16</v>
      </c>
      <c r="B16" s="67"/>
      <c r="C16" s="67"/>
      <c r="D16" s="67"/>
      <c r="E16" s="67"/>
    </row>
    <row r="17" spans="1:7" ht="36.75" customHeight="1" x14ac:dyDescent="0.25">
      <c r="A17" s="62" t="s">
        <v>17</v>
      </c>
      <c r="B17" s="62"/>
      <c r="C17" s="62"/>
      <c r="D17" s="62"/>
      <c r="E17" s="62"/>
    </row>
    <row r="18" spans="1:7" ht="69" customHeight="1" x14ac:dyDescent="0.25">
      <c r="A18" s="62" t="s">
        <v>45</v>
      </c>
      <c r="B18" s="62"/>
      <c r="C18" s="62"/>
      <c r="D18" s="62"/>
      <c r="E18" s="62"/>
    </row>
    <row r="19" spans="1:7" ht="35.25" customHeight="1" x14ac:dyDescent="0.25">
      <c r="A19" s="63" t="s">
        <v>46</v>
      </c>
      <c r="B19" s="63"/>
      <c r="C19" s="63"/>
      <c r="D19" s="63"/>
      <c r="E19" s="63"/>
    </row>
    <row r="20" spans="1:7" ht="19.5" customHeight="1" x14ac:dyDescent="0.25">
      <c r="A20" s="63"/>
      <c r="B20" s="63"/>
      <c r="C20" s="63"/>
      <c r="D20" s="63"/>
      <c r="E20" s="63"/>
      <c r="F20" s="2">
        <v>3652.8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" x14ac:dyDescent="0.3">
      <c r="A22" s="21" t="s">
        <v>39</v>
      </c>
      <c r="B22" s="9" t="s">
        <v>40</v>
      </c>
      <c r="C22" s="3" t="s">
        <v>4</v>
      </c>
      <c r="D22" s="3">
        <v>10.43</v>
      </c>
      <c r="E22" s="8">
        <f>D22*F20*G20</f>
        <v>114296.11199999999</v>
      </c>
    </row>
    <row r="23" spans="1:7" ht="69" x14ac:dyDescent="0.25">
      <c r="A23" s="7" t="s">
        <v>67</v>
      </c>
      <c r="B23" s="9" t="s">
        <v>78</v>
      </c>
      <c r="C23" s="3" t="s">
        <v>4</v>
      </c>
      <c r="D23" s="3"/>
      <c r="E23" s="8">
        <f>2333.16*3</f>
        <v>6999.48</v>
      </c>
    </row>
    <row r="24" spans="1:7" ht="39.6" x14ac:dyDescent="0.25">
      <c r="A24" s="7" t="s">
        <v>22</v>
      </c>
      <c r="B24" s="9" t="s">
        <v>23</v>
      </c>
      <c r="C24" s="3" t="s">
        <v>4</v>
      </c>
      <c r="D24" s="3">
        <v>0</v>
      </c>
      <c r="E24" s="8">
        <v>0</v>
      </c>
    </row>
    <row r="25" spans="1:7" x14ac:dyDescent="0.25">
      <c r="A25" s="7" t="s">
        <v>41</v>
      </c>
      <c r="B25" s="9" t="s">
        <v>26</v>
      </c>
      <c r="C25" s="3" t="s">
        <v>4</v>
      </c>
      <c r="D25" s="3">
        <v>4.78</v>
      </c>
      <c r="E25" s="8">
        <f>D25*F20*G20</f>
        <v>52381.152000000002</v>
      </c>
    </row>
    <row r="26" spans="1:7" x14ac:dyDescent="0.25">
      <c r="A26" s="7" t="s">
        <v>35</v>
      </c>
      <c r="B26" s="9" t="s">
        <v>78</v>
      </c>
      <c r="C26" s="3"/>
      <c r="D26" s="3"/>
      <c r="E26" s="8">
        <v>3115.66</v>
      </c>
    </row>
    <row r="27" spans="1:7" x14ac:dyDescent="0.25">
      <c r="A27" s="7" t="s">
        <v>36</v>
      </c>
      <c r="B27" s="9" t="s">
        <v>78</v>
      </c>
      <c r="C27" s="3"/>
      <c r="D27" s="3"/>
      <c r="E27" s="8">
        <v>6334.72</v>
      </c>
    </row>
    <row r="28" spans="1:7" x14ac:dyDescent="0.25">
      <c r="A28" s="7" t="s">
        <v>42</v>
      </c>
      <c r="B28" s="9" t="s">
        <v>78</v>
      </c>
      <c r="C28" s="3"/>
      <c r="D28" s="3"/>
      <c r="E28" s="8">
        <v>2544.69</v>
      </c>
    </row>
    <row r="29" spans="1:7" x14ac:dyDescent="0.25">
      <c r="A29" s="7" t="s">
        <v>28</v>
      </c>
      <c r="B29" s="9" t="s">
        <v>78</v>
      </c>
      <c r="C29" s="3" t="s">
        <v>29</v>
      </c>
      <c r="D29" s="3"/>
      <c r="E29" s="8">
        <v>4241.08</v>
      </c>
    </row>
    <row r="30" spans="1:7" ht="27.6" x14ac:dyDescent="0.25">
      <c r="A30" s="19" t="s">
        <v>79</v>
      </c>
      <c r="B30" s="9" t="s">
        <v>80</v>
      </c>
      <c r="C30" s="3" t="s">
        <v>48</v>
      </c>
      <c r="D30" s="20">
        <v>1</v>
      </c>
      <c r="E30" s="8">
        <f>D30*260.95</f>
        <v>260.95</v>
      </c>
    </row>
    <row r="31" spans="1:7" s="14" customFormat="1" x14ac:dyDescent="0.25">
      <c r="A31" s="10" t="s">
        <v>27</v>
      </c>
      <c r="B31" s="11"/>
      <c r="C31" s="12"/>
      <c r="D31" s="12"/>
      <c r="E31" s="13">
        <f>SUM(E22:E30)</f>
        <v>190173.84400000001</v>
      </c>
    </row>
    <row r="33" spans="1:5" ht="34.5" customHeight="1" x14ac:dyDescent="0.25">
      <c r="A33" s="62" t="s">
        <v>82</v>
      </c>
      <c r="B33" s="62"/>
      <c r="C33" s="62"/>
      <c r="D33" s="62"/>
      <c r="E33" s="62"/>
    </row>
    <row r="34" spans="1:5" ht="36" customHeight="1" x14ac:dyDescent="0.25">
      <c r="A34" s="62" t="s">
        <v>21</v>
      </c>
      <c r="B34" s="62"/>
      <c r="C34" s="62"/>
      <c r="D34" s="62"/>
      <c r="E34" s="62"/>
    </row>
    <row r="35" spans="1:5" ht="19.5" customHeight="1" x14ac:dyDescent="0.25">
      <c r="A35" s="62" t="s">
        <v>20</v>
      </c>
      <c r="B35" s="62"/>
      <c r="C35" s="62"/>
      <c r="D35" s="62"/>
      <c r="E35" s="62"/>
    </row>
    <row r="36" spans="1:5" ht="33" customHeight="1" x14ac:dyDescent="0.25">
      <c r="A36" s="62" t="s">
        <v>31</v>
      </c>
      <c r="B36" s="62"/>
      <c r="C36" s="62"/>
      <c r="D36" s="62"/>
      <c r="E36" s="62"/>
    </row>
    <row r="37" spans="1:5" x14ac:dyDescent="0.25">
      <c r="A37" s="62" t="s">
        <v>18</v>
      </c>
      <c r="B37" s="62"/>
      <c r="C37" s="62"/>
      <c r="D37" s="62"/>
      <c r="E37" s="62"/>
    </row>
    <row r="38" spans="1:5" x14ac:dyDescent="0.25">
      <c r="A38" s="70" t="s">
        <v>5</v>
      </c>
      <c r="B38" s="70"/>
      <c r="C38" s="70"/>
      <c r="D38" s="70"/>
      <c r="E38" s="70"/>
    </row>
    <row r="39" spans="1:5" x14ac:dyDescent="0.25">
      <c r="A39" s="62" t="s">
        <v>18</v>
      </c>
      <c r="B39" s="62"/>
      <c r="C39" s="62"/>
      <c r="D39" s="62"/>
      <c r="E39" s="62"/>
    </row>
    <row r="40" spans="1:5" x14ac:dyDescent="0.25">
      <c r="A40" s="71" t="s">
        <v>30</v>
      </c>
      <c r="B40" s="71"/>
      <c r="C40" s="71"/>
      <c r="D40" s="71"/>
      <c r="E40" s="5"/>
    </row>
    <row r="41" spans="1:5" x14ac:dyDescent="0.25">
      <c r="B41" s="68" t="s">
        <v>19</v>
      </c>
      <c r="C41" s="68"/>
      <c r="D41" s="68"/>
      <c r="E41" s="6" t="s">
        <v>6</v>
      </c>
    </row>
    <row r="42" spans="1:5" x14ac:dyDescent="0.25">
      <c r="A42" s="32"/>
      <c r="B42" s="32"/>
      <c r="C42" s="32"/>
      <c r="D42" s="32"/>
      <c r="E42" s="32"/>
    </row>
    <row r="43" spans="1:5" x14ac:dyDescent="0.25">
      <c r="A43" s="72" t="s">
        <v>64</v>
      </c>
      <c r="B43" s="72"/>
      <c r="C43" s="72"/>
      <c r="D43" s="72"/>
      <c r="E43" s="5"/>
    </row>
    <row r="44" spans="1:5" x14ac:dyDescent="0.25">
      <c r="B44" s="68" t="s">
        <v>19</v>
      </c>
      <c r="C44" s="68"/>
      <c r="D44" s="68"/>
      <c r="E44" s="6" t="s">
        <v>6</v>
      </c>
    </row>
    <row r="46" spans="1:5" x14ac:dyDescent="0.25">
      <c r="A46" s="2" t="s">
        <v>73</v>
      </c>
    </row>
    <row r="47" spans="1:5" x14ac:dyDescent="0.25">
      <c r="A47" s="14" t="s">
        <v>32</v>
      </c>
    </row>
    <row r="48" spans="1:5" x14ac:dyDescent="0.25">
      <c r="A48" s="2" t="s">
        <v>38</v>
      </c>
      <c r="B48" s="15">
        <f>'2кв'!B56</f>
        <v>-109927.0775</v>
      </c>
    </row>
    <row r="49" spans="1:2" ht="27.6" x14ac:dyDescent="0.25">
      <c r="A49" s="31" t="s">
        <v>81</v>
      </c>
      <c r="B49" s="16"/>
    </row>
    <row r="50" spans="1:2" x14ac:dyDescent="0.25">
      <c r="A50" s="2" t="s">
        <v>33</v>
      </c>
      <c r="B50" s="16">
        <v>91723.88</v>
      </c>
    </row>
    <row r="51" spans="1:2" x14ac:dyDescent="0.25">
      <c r="A51" s="2" t="s">
        <v>75</v>
      </c>
      <c r="B51" s="16">
        <v>58885.17</v>
      </c>
    </row>
    <row r="52" spans="1:2" x14ac:dyDescent="0.25">
      <c r="A52" s="2" t="s">
        <v>74</v>
      </c>
      <c r="B52" s="16">
        <v>86533.95</v>
      </c>
    </row>
    <row r="53" spans="1:2" x14ac:dyDescent="0.25">
      <c r="A53" s="2" t="s">
        <v>52</v>
      </c>
      <c r="B53" s="16">
        <v>9175.25</v>
      </c>
    </row>
    <row r="54" spans="1:2" x14ac:dyDescent="0.25">
      <c r="A54" s="2" t="s">
        <v>53</v>
      </c>
      <c r="B54" s="16">
        <v>6308.57</v>
      </c>
    </row>
    <row r="55" spans="1:2" ht="27.6" x14ac:dyDescent="0.25">
      <c r="A55" s="31" t="s">
        <v>37</v>
      </c>
      <c r="B55" s="16">
        <f>E31</f>
        <v>190173.84400000001</v>
      </c>
    </row>
    <row r="56" spans="1:2" x14ac:dyDescent="0.25">
      <c r="A56" s="17" t="s">
        <v>34</v>
      </c>
      <c r="B56" s="18">
        <f>B48+B50+B51+B52+B53+B54-B55</f>
        <v>-47474.101500000019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4:D44"/>
    <mergeCell ref="A20:E20"/>
    <mergeCell ref="A33:E33"/>
    <mergeCell ref="A34:E34"/>
    <mergeCell ref="A35:E35"/>
    <mergeCell ref="A36:E36"/>
    <mergeCell ref="A37:E37"/>
    <mergeCell ref="A38:E38"/>
    <mergeCell ref="A39:E39"/>
    <mergeCell ref="A40:D40"/>
    <mergeCell ref="B41:D41"/>
    <mergeCell ref="A43:D43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10" zoomScaleNormal="100" zoomScaleSheetLayoutView="100" workbookViewId="0">
      <selection activeCell="C54" sqref="C5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2" style="2" bestFit="1" customWidth="1"/>
    <col min="7" max="16384" width="9.109375" style="2"/>
  </cols>
  <sheetData>
    <row r="1" spans="1:5" ht="15.6" x14ac:dyDescent="0.25">
      <c r="A1" s="58" t="s">
        <v>11</v>
      </c>
      <c r="B1" s="58"/>
      <c r="C1" s="58"/>
      <c r="D1" s="58"/>
      <c r="E1" s="58"/>
    </row>
    <row r="2" spans="1:5" ht="36.75" customHeight="1" x14ac:dyDescent="0.3">
      <c r="A2" s="59" t="s">
        <v>12</v>
      </c>
      <c r="B2" s="60"/>
      <c r="C2" s="60"/>
      <c r="D2" s="60"/>
      <c r="E2" s="60"/>
    </row>
    <row r="3" spans="1:5" x14ac:dyDescent="0.25">
      <c r="A3" s="73" t="s">
        <v>83</v>
      </c>
      <c r="B3" s="73"/>
      <c r="C3" s="73"/>
      <c r="D3" s="73"/>
      <c r="E3" s="73"/>
    </row>
    <row r="4" spans="1:5" s="1" customFormat="1" ht="15.6" x14ac:dyDescent="0.3">
      <c r="A4" s="23" t="s">
        <v>13</v>
      </c>
      <c r="B4" s="22"/>
      <c r="C4" s="22"/>
      <c r="D4" s="61" t="s">
        <v>84</v>
      </c>
      <c r="E4" s="61"/>
    </row>
    <row r="5" spans="1:5" x14ac:dyDescent="0.25">
      <c r="A5" s="36"/>
      <c r="B5" s="4"/>
      <c r="C5" s="4"/>
      <c r="D5" s="4"/>
      <c r="E5" s="4"/>
    </row>
    <row r="6" spans="1:5" ht="15" customHeight="1" x14ac:dyDescent="0.25">
      <c r="A6" s="62" t="s">
        <v>0</v>
      </c>
      <c r="B6" s="62"/>
      <c r="C6" s="62"/>
      <c r="D6" s="62"/>
      <c r="E6" s="62"/>
    </row>
    <row r="7" spans="1:5" ht="17.25" customHeight="1" x14ac:dyDescent="0.25">
      <c r="A7" s="57" t="s">
        <v>43</v>
      </c>
      <c r="B7" s="57"/>
      <c r="C7" s="57"/>
      <c r="D7" s="57"/>
      <c r="E7" s="57"/>
    </row>
    <row r="8" spans="1:5" ht="17.25" customHeight="1" x14ac:dyDescent="0.25">
      <c r="A8" s="64" t="s">
        <v>1</v>
      </c>
      <c r="B8" s="64"/>
      <c r="C8" s="64"/>
      <c r="D8" s="64"/>
      <c r="E8" s="64"/>
    </row>
    <row r="9" spans="1:5" ht="14.25" customHeight="1" x14ac:dyDescent="0.25">
      <c r="A9" s="62" t="s">
        <v>61</v>
      </c>
      <c r="B9" s="62"/>
      <c r="C9" s="62"/>
      <c r="D9" s="62"/>
      <c r="E9" s="62"/>
    </row>
    <row r="10" spans="1:5" ht="22.5" customHeight="1" x14ac:dyDescent="0.25">
      <c r="A10" s="65" t="s">
        <v>14</v>
      </c>
      <c r="B10" s="66"/>
      <c r="C10" s="66"/>
      <c r="D10" s="66"/>
      <c r="E10" s="66"/>
    </row>
    <row r="11" spans="1:5" ht="34.5" customHeight="1" x14ac:dyDescent="0.25">
      <c r="A11" s="62" t="s">
        <v>62</v>
      </c>
      <c r="B11" s="62"/>
      <c r="C11" s="62"/>
      <c r="D11" s="62"/>
      <c r="E11" s="62"/>
    </row>
    <row r="12" spans="1:5" ht="18" customHeight="1" x14ac:dyDescent="0.25">
      <c r="A12" s="64" t="s">
        <v>15</v>
      </c>
      <c r="B12" s="67"/>
      <c r="C12" s="67"/>
      <c r="D12" s="67"/>
      <c r="E12" s="67"/>
    </row>
    <row r="13" spans="1:5" ht="15" customHeight="1" x14ac:dyDescent="0.25">
      <c r="A13" s="62" t="s">
        <v>24</v>
      </c>
      <c r="B13" s="62"/>
      <c r="C13" s="62"/>
      <c r="D13" s="62"/>
      <c r="E13" s="62"/>
    </row>
    <row r="14" spans="1:5" ht="15" customHeight="1" x14ac:dyDescent="0.25">
      <c r="A14" s="64" t="s">
        <v>2</v>
      </c>
      <c r="B14" s="67"/>
      <c r="C14" s="67"/>
      <c r="D14" s="67"/>
      <c r="E14" s="67"/>
    </row>
    <row r="15" spans="1:5" ht="18.75" customHeight="1" x14ac:dyDescent="0.25">
      <c r="A15" s="62" t="s">
        <v>25</v>
      </c>
      <c r="B15" s="62"/>
      <c r="C15" s="62"/>
      <c r="D15" s="62"/>
      <c r="E15" s="62"/>
    </row>
    <row r="16" spans="1:5" ht="20.25" customHeight="1" x14ac:dyDescent="0.25">
      <c r="A16" s="64" t="s">
        <v>16</v>
      </c>
      <c r="B16" s="67"/>
      <c r="C16" s="67"/>
      <c r="D16" s="67"/>
      <c r="E16" s="67"/>
    </row>
    <row r="17" spans="1:7" ht="36.75" customHeight="1" x14ac:dyDescent="0.25">
      <c r="A17" s="62" t="s">
        <v>17</v>
      </c>
      <c r="B17" s="62"/>
      <c r="C17" s="62"/>
      <c r="D17" s="62"/>
      <c r="E17" s="62"/>
    </row>
    <row r="18" spans="1:7" ht="69" customHeight="1" x14ac:dyDescent="0.25">
      <c r="A18" s="62" t="s">
        <v>45</v>
      </c>
      <c r="B18" s="62"/>
      <c r="C18" s="62"/>
      <c r="D18" s="62"/>
      <c r="E18" s="62"/>
    </row>
    <row r="19" spans="1:7" ht="35.25" customHeight="1" x14ac:dyDescent="0.25">
      <c r="A19" s="63" t="s">
        <v>46</v>
      </c>
      <c r="B19" s="63"/>
      <c r="C19" s="63"/>
      <c r="D19" s="63"/>
      <c r="E19" s="63"/>
    </row>
    <row r="20" spans="1:7" ht="19.5" customHeight="1" x14ac:dyDescent="0.25">
      <c r="A20" s="63"/>
      <c r="B20" s="63"/>
      <c r="C20" s="63"/>
      <c r="D20" s="63"/>
      <c r="E20" s="63"/>
      <c r="F20" s="2">
        <v>3652.8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" x14ac:dyDescent="0.3">
      <c r="A22" s="21" t="s">
        <v>39</v>
      </c>
      <c r="B22" s="9" t="s">
        <v>40</v>
      </c>
      <c r="C22" s="3" t="s">
        <v>4</v>
      </c>
      <c r="D22" s="3">
        <v>10.43</v>
      </c>
      <c r="E22" s="8">
        <f>D22*F20*G20</f>
        <v>114296.11199999999</v>
      </c>
    </row>
    <row r="23" spans="1:7" ht="69" x14ac:dyDescent="0.25">
      <c r="A23" s="7" t="s">
        <v>67</v>
      </c>
      <c r="B23" s="9" t="s">
        <v>85</v>
      </c>
      <c r="C23" s="3" t="s">
        <v>4</v>
      </c>
      <c r="D23" s="3"/>
      <c r="E23" s="8">
        <f>2333.16*3</f>
        <v>6999.48</v>
      </c>
    </row>
    <row r="24" spans="1:7" ht="39.6" x14ac:dyDescent="0.25">
      <c r="A24" s="7" t="s">
        <v>22</v>
      </c>
      <c r="B24" s="9" t="s">
        <v>23</v>
      </c>
      <c r="C24" s="3" t="s">
        <v>4</v>
      </c>
      <c r="D24" s="3">
        <v>0</v>
      </c>
      <c r="E24" s="8">
        <v>0</v>
      </c>
    </row>
    <row r="25" spans="1:7" x14ac:dyDescent="0.25">
      <c r="A25" s="7" t="s">
        <v>41</v>
      </c>
      <c r="B25" s="9" t="s">
        <v>26</v>
      </c>
      <c r="C25" s="3" t="s">
        <v>4</v>
      </c>
      <c r="D25" s="3">
        <v>4.78</v>
      </c>
      <c r="E25" s="8">
        <f>D25*F20*G20</f>
        <v>52381.152000000002</v>
      </c>
    </row>
    <row r="26" spans="1:7" x14ac:dyDescent="0.25">
      <c r="A26" s="7" t="s">
        <v>35</v>
      </c>
      <c r="B26" s="9" t="s">
        <v>85</v>
      </c>
      <c r="C26" s="3"/>
      <c r="D26" s="3"/>
      <c r="E26" s="8">
        <v>1153.6199999999999</v>
      </c>
    </row>
    <row r="27" spans="1:7" x14ac:dyDescent="0.25">
      <c r="A27" s="7" t="s">
        <v>36</v>
      </c>
      <c r="B27" s="9" t="s">
        <v>85</v>
      </c>
      <c r="C27" s="3"/>
      <c r="D27" s="3"/>
      <c r="E27" s="8">
        <v>9574.7999999999993</v>
      </c>
    </row>
    <row r="28" spans="1:7" x14ac:dyDescent="0.25">
      <c r="A28" s="7" t="s">
        <v>42</v>
      </c>
      <c r="B28" s="9" t="s">
        <v>85</v>
      </c>
      <c r="C28" s="3"/>
      <c r="D28" s="3"/>
      <c r="E28" s="8">
        <v>2544.69</v>
      </c>
    </row>
    <row r="29" spans="1:7" x14ac:dyDescent="0.25">
      <c r="A29" s="7" t="s">
        <v>28</v>
      </c>
      <c r="B29" s="9" t="s">
        <v>85</v>
      </c>
      <c r="C29" s="3" t="s">
        <v>29</v>
      </c>
      <c r="D29" s="3"/>
      <c r="E29" s="8">
        <f>1713+706</f>
        <v>2419</v>
      </c>
    </row>
    <row r="30" spans="1:7" x14ac:dyDescent="0.25">
      <c r="A30" s="37" t="s">
        <v>86</v>
      </c>
      <c r="B30" s="9" t="s">
        <v>80</v>
      </c>
      <c r="C30" s="3" t="s">
        <v>48</v>
      </c>
      <c r="D30" s="20">
        <v>2</v>
      </c>
      <c r="E30" s="8">
        <f>D30*206.95-54</f>
        <v>359.9</v>
      </c>
    </row>
    <row r="31" spans="1:7" s="14" customFormat="1" x14ac:dyDescent="0.25">
      <c r="A31" s="10" t="s">
        <v>27</v>
      </c>
      <c r="B31" s="11"/>
      <c r="C31" s="12"/>
      <c r="D31" s="12"/>
      <c r="E31" s="13">
        <f>SUM(E22:E30)</f>
        <v>189728.75399999999</v>
      </c>
    </row>
    <row r="33" spans="1:5" ht="34.5" customHeight="1" x14ac:dyDescent="0.25">
      <c r="A33" s="74" t="s">
        <v>109</v>
      </c>
      <c r="B33" s="74"/>
      <c r="C33" s="74"/>
      <c r="D33" s="74"/>
      <c r="E33" s="74"/>
    </row>
    <row r="34" spans="1:5" ht="36" customHeight="1" x14ac:dyDescent="0.25">
      <c r="A34" s="62" t="s">
        <v>21</v>
      </c>
      <c r="B34" s="62"/>
      <c r="C34" s="62"/>
      <c r="D34" s="62"/>
      <c r="E34" s="62"/>
    </row>
    <row r="35" spans="1:5" ht="19.5" customHeight="1" x14ac:dyDescent="0.25">
      <c r="A35" s="62" t="s">
        <v>20</v>
      </c>
      <c r="B35" s="62"/>
      <c r="C35" s="62"/>
      <c r="D35" s="62"/>
      <c r="E35" s="62"/>
    </row>
    <row r="36" spans="1:5" ht="33" customHeight="1" x14ac:dyDescent="0.25">
      <c r="A36" s="62" t="s">
        <v>31</v>
      </c>
      <c r="B36" s="62"/>
      <c r="C36" s="62"/>
      <c r="D36" s="62"/>
      <c r="E36" s="62"/>
    </row>
    <row r="37" spans="1:5" x14ac:dyDescent="0.25">
      <c r="A37" s="62" t="s">
        <v>18</v>
      </c>
      <c r="B37" s="62"/>
      <c r="C37" s="62"/>
      <c r="D37" s="62"/>
      <c r="E37" s="62"/>
    </row>
    <row r="38" spans="1:5" x14ac:dyDescent="0.25">
      <c r="A38" s="70" t="s">
        <v>5</v>
      </c>
      <c r="B38" s="70"/>
      <c r="C38" s="70"/>
      <c r="D38" s="70"/>
      <c r="E38" s="70"/>
    </row>
    <row r="39" spans="1:5" x14ac:dyDescent="0.25">
      <c r="A39" s="62" t="s">
        <v>18</v>
      </c>
      <c r="B39" s="62"/>
      <c r="C39" s="62"/>
      <c r="D39" s="62"/>
      <c r="E39" s="62"/>
    </row>
    <row r="40" spans="1:5" x14ac:dyDescent="0.25">
      <c r="A40" s="71" t="s">
        <v>30</v>
      </c>
      <c r="B40" s="71"/>
      <c r="C40" s="71"/>
      <c r="D40" s="71"/>
      <c r="E40" s="5"/>
    </row>
    <row r="41" spans="1:5" x14ac:dyDescent="0.25">
      <c r="B41" s="68" t="s">
        <v>19</v>
      </c>
      <c r="C41" s="68"/>
      <c r="D41" s="68"/>
      <c r="E41" s="6" t="s">
        <v>6</v>
      </c>
    </row>
    <row r="42" spans="1:5" x14ac:dyDescent="0.25">
      <c r="A42" s="35"/>
      <c r="B42" s="35"/>
      <c r="C42" s="35"/>
      <c r="D42" s="35"/>
      <c r="E42" s="35"/>
    </row>
    <row r="43" spans="1:5" x14ac:dyDescent="0.25">
      <c r="A43" s="72" t="s">
        <v>64</v>
      </c>
      <c r="B43" s="72"/>
      <c r="C43" s="72"/>
      <c r="D43" s="72"/>
      <c r="E43" s="5"/>
    </row>
    <row r="44" spans="1:5" x14ac:dyDescent="0.25">
      <c r="B44" s="68" t="s">
        <v>19</v>
      </c>
      <c r="C44" s="68"/>
      <c r="D44" s="68"/>
      <c r="E44" s="6" t="s">
        <v>6</v>
      </c>
    </row>
    <row r="46" spans="1:5" x14ac:dyDescent="0.25">
      <c r="A46" s="2" t="s">
        <v>73</v>
      </c>
    </row>
    <row r="47" spans="1:5" x14ac:dyDescent="0.25">
      <c r="A47" s="14" t="s">
        <v>32</v>
      </c>
    </row>
    <row r="48" spans="1:5" x14ac:dyDescent="0.25">
      <c r="A48" s="2" t="s">
        <v>38</v>
      </c>
      <c r="B48" s="15">
        <f>'3кв'!B56</f>
        <v>-47474.101500000019</v>
      </c>
    </row>
    <row r="49" spans="1:2" ht="27.6" x14ac:dyDescent="0.25">
      <c r="A49" s="34" t="s">
        <v>87</v>
      </c>
      <c r="B49" s="16"/>
    </row>
    <row r="50" spans="1:2" x14ac:dyDescent="0.25">
      <c r="A50" s="2" t="s">
        <v>33</v>
      </c>
      <c r="B50" s="16">
        <v>119319.25</v>
      </c>
    </row>
    <row r="51" spans="1:2" x14ac:dyDescent="0.25">
      <c r="A51" s="2" t="s">
        <v>75</v>
      </c>
      <c r="B51" s="16">
        <v>29885.09</v>
      </c>
    </row>
    <row r="52" spans="1:2" x14ac:dyDescent="0.25">
      <c r="A52" s="2" t="s">
        <v>74</v>
      </c>
      <c r="B52" s="16">
        <v>47718.09</v>
      </c>
    </row>
    <row r="53" spans="1:2" x14ac:dyDescent="0.25">
      <c r="A53" s="2" t="s">
        <v>52</v>
      </c>
      <c r="B53" s="16">
        <v>7154.68</v>
      </c>
    </row>
    <row r="54" spans="1:2" x14ac:dyDescent="0.25">
      <c r="A54" s="2" t="s">
        <v>53</v>
      </c>
      <c r="B54" s="16">
        <f>6520.9-1600.49</f>
        <v>4920.41</v>
      </c>
    </row>
    <row r="55" spans="1:2" ht="27.6" x14ac:dyDescent="0.25">
      <c r="A55" s="34" t="s">
        <v>37</v>
      </c>
      <c r="B55" s="16">
        <f>E31</f>
        <v>189728.75399999999</v>
      </c>
    </row>
    <row r="56" spans="1:2" x14ac:dyDescent="0.25">
      <c r="A56" s="17" t="s">
        <v>34</v>
      </c>
      <c r="B56" s="18">
        <f>B48+B50+B51+B52+B53+B54-B55</f>
        <v>-28205.335500000016</v>
      </c>
    </row>
  </sheetData>
  <mergeCells count="30">
    <mergeCell ref="B44:D44"/>
    <mergeCell ref="A20:E20"/>
    <mergeCell ref="A33:E33"/>
    <mergeCell ref="A34:E34"/>
    <mergeCell ref="A35:E35"/>
    <mergeCell ref="A36:E36"/>
    <mergeCell ref="A37:E37"/>
    <mergeCell ref="A38:E38"/>
    <mergeCell ref="A39:E39"/>
    <mergeCell ref="A40:D40"/>
    <mergeCell ref="B41:D41"/>
    <mergeCell ref="A43:D43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topLeftCell="A28" zoomScaleNormal="100" zoomScaleSheetLayoutView="100" workbookViewId="0">
      <selection activeCell="B36" sqref="B36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4" ht="15.6" x14ac:dyDescent="0.3">
      <c r="A1" s="76" t="s">
        <v>88</v>
      </c>
      <c r="B1" s="76"/>
      <c r="C1" s="76"/>
      <c r="D1" s="38"/>
    </row>
    <row r="2" spans="1:4" ht="15.6" x14ac:dyDescent="0.3">
      <c r="A2" s="77" t="s">
        <v>89</v>
      </c>
      <c r="B2" s="77"/>
      <c r="C2" s="77"/>
      <c r="D2" s="1"/>
    </row>
    <row r="3" spans="1:4" ht="15.6" x14ac:dyDescent="0.3">
      <c r="A3" s="77" t="s">
        <v>90</v>
      </c>
      <c r="B3" s="77"/>
      <c r="C3" s="77"/>
      <c r="D3" s="1"/>
    </row>
    <row r="4" spans="1:4" ht="15.6" x14ac:dyDescent="0.3">
      <c r="A4" s="76" t="s">
        <v>105</v>
      </c>
      <c r="B4" s="76"/>
      <c r="C4" s="76"/>
      <c r="D4" s="38"/>
    </row>
    <row r="5" spans="1:4" ht="15.6" x14ac:dyDescent="0.3">
      <c r="A5" s="78"/>
      <c r="B5" s="78"/>
      <c r="C5" s="78"/>
      <c r="D5" s="1"/>
    </row>
    <row r="6" spans="1:4" ht="15.6" x14ac:dyDescent="0.3">
      <c r="A6" s="1"/>
      <c r="B6" s="39" t="s">
        <v>91</v>
      </c>
      <c r="C6" s="40">
        <f>'1кв'!B50</f>
        <v>-58595.42</v>
      </c>
      <c r="D6" s="41"/>
    </row>
    <row r="7" spans="1:4" ht="15.6" x14ac:dyDescent="0.3">
      <c r="A7" s="1"/>
      <c r="B7" s="39" t="s">
        <v>106</v>
      </c>
      <c r="C7" s="40"/>
      <c r="D7" s="41"/>
    </row>
    <row r="8" spans="1:4" ht="15.6" x14ac:dyDescent="0.3">
      <c r="A8" s="1"/>
      <c r="B8" s="79" t="s">
        <v>113</v>
      </c>
      <c r="C8" s="40"/>
      <c r="D8" s="41"/>
    </row>
    <row r="9" spans="1:4" ht="15.6" x14ac:dyDescent="0.3">
      <c r="A9" s="1"/>
      <c r="B9" s="79" t="s">
        <v>114</v>
      </c>
      <c r="C9" s="40"/>
      <c r="D9" s="41"/>
    </row>
    <row r="10" spans="1:4" ht="15.6" x14ac:dyDescent="0.3">
      <c r="A10" s="1"/>
      <c r="B10" s="79" t="s">
        <v>115</v>
      </c>
      <c r="C10" s="40"/>
      <c r="D10" s="41"/>
    </row>
    <row r="11" spans="1:4" ht="15.6" x14ac:dyDescent="0.3">
      <c r="A11" s="42" t="s">
        <v>92</v>
      </c>
      <c r="B11" s="39" t="s">
        <v>93</v>
      </c>
      <c r="C11" s="56">
        <f>'1кв'!B52+'2кв'!B50+'3кв'!B50+'4кв'!B50</f>
        <v>363610.75</v>
      </c>
      <c r="D11" s="41"/>
    </row>
    <row r="12" spans="1:4" x14ac:dyDescent="0.3">
      <c r="B12" s="55" t="s">
        <v>75</v>
      </c>
      <c r="C12" s="56">
        <f>'1кв'!B53+'2кв'!B51+'3кв'!B51+'4кв'!B51</f>
        <v>121695.37</v>
      </c>
      <c r="D12" s="43"/>
    </row>
    <row r="13" spans="1:4" ht="15.6" x14ac:dyDescent="0.3">
      <c r="A13" s="42"/>
      <c r="B13" s="55" t="s">
        <v>74</v>
      </c>
      <c r="C13" s="56">
        <f>'2кв'!B52+'3кв'!B52+'4кв'!B52</f>
        <v>134252.03999999998</v>
      </c>
      <c r="D13" s="43"/>
    </row>
    <row r="14" spans="1:4" ht="15.6" x14ac:dyDescent="0.3">
      <c r="A14" s="42"/>
      <c r="B14" s="55" t="s">
        <v>107</v>
      </c>
      <c r="C14" s="56">
        <f>'1кв'!B54+'2кв'!B53+'3кв'!B53+'4кв'!B53</f>
        <v>31510.03</v>
      </c>
      <c r="D14" s="43"/>
    </row>
    <row r="15" spans="1:4" ht="15.6" x14ac:dyDescent="0.3">
      <c r="A15" s="42"/>
      <c r="B15" s="55" t="s">
        <v>53</v>
      </c>
      <c r="C15" s="56">
        <f>'1кв'!B55+'2кв'!B54+'3кв'!B54+'4кв'!B54</f>
        <v>19063.769999999997</v>
      </c>
      <c r="D15" s="43"/>
    </row>
    <row r="16" spans="1:4" ht="15.6" x14ac:dyDescent="0.3">
      <c r="A16" s="22"/>
      <c r="B16" s="39" t="s">
        <v>94</v>
      </c>
      <c r="C16" s="44">
        <f>SUM(C11:C15)</f>
        <v>670131.96</v>
      </c>
      <c r="D16" s="41"/>
    </row>
    <row r="17" spans="1:5" ht="15.6" x14ac:dyDescent="0.3">
      <c r="A17" s="1"/>
      <c r="B17" s="75"/>
      <c r="C17" s="75"/>
      <c r="D17" s="45"/>
    </row>
    <row r="18" spans="1:5" ht="15.6" x14ac:dyDescent="0.3">
      <c r="A18" s="1" t="s">
        <v>95</v>
      </c>
      <c r="B18" s="21" t="s">
        <v>96</v>
      </c>
      <c r="C18" s="46">
        <f>'1кв'!E22+'2кв'!E22+'3кв'!E22+'4кв'!E22</f>
        <v>375373.68570000003</v>
      </c>
      <c r="D18" s="45"/>
    </row>
    <row r="19" spans="1:5" ht="41.4" x14ac:dyDescent="0.3">
      <c r="A19" s="1"/>
      <c r="B19" s="7" t="s">
        <v>67</v>
      </c>
      <c r="C19" s="46">
        <f>'1кв'!E23+'2кв'!E23+'3кв'!E23+'4кв'!E23</f>
        <v>21345</v>
      </c>
      <c r="D19" s="45"/>
      <c r="E19" s="47"/>
    </row>
    <row r="20" spans="1:5" ht="15.6" x14ac:dyDescent="0.3">
      <c r="A20" s="1"/>
      <c r="B20" s="7" t="s">
        <v>22</v>
      </c>
      <c r="C20" s="46">
        <f>'1кв'!E24+'2кв'!E24+'3кв'!E24+'4кв'!E24</f>
        <v>0</v>
      </c>
      <c r="D20" s="45"/>
      <c r="E20" s="47"/>
    </row>
    <row r="21" spans="1:5" ht="15.6" x14ac:dyDescent="0.3">
      <c r="A21" s="1"/>
      <c r="B21" s="7" t="s">
        <v>41</v>
      </c>
      <c r="C21" s="46">
        <f>'1кв'!E25+'2кв'!E25+'3кв'!E25+'4кв'!E25</f>
        <v>170761.6998</v>
      </c>
      <c r="D21" s="45"/>
      <c r="E21" s="47"/>
    </row>
    <row r="22" spans="1:5" ht="15.6" x14ac:dyDescent="0.3">
      <c r="B22" s="79" t="s">
        <v>110</v>
      </c>
      <c r="C22" s="46">
        <f>'1кв'!E26+'2кв'!E26+'3кв'!E26+'4кв'!E26</f>
        <v>8954.48</v>
      </c>
      <c r="D22" s="45"/>
    </row>
    <row r="23" spans="1:5" ht="15.6" x14ac:dyDescent="0.3">
      <c r="B23" s="79" t="s">
        <v>111</v>
      </c>
      <c r="C23" s="46">
        <f>'1кв'!E27+'2кв'!E27+'3кв'!E27+'4кв'!E27</f>
        <v>42951.869999999995</v>
      </c>
      <c r="D23" s="45"/>
    </row>
    <row r="24" spans="1:5" ht="15.6" x14ac:dyDescent="0.3">
      <c r="B24" s="79" t="s">
        <v>112</v>
      </c>
      <c r="C24" s="46">
        <f>'1кв'!E28+'2кв'!E28+'3кв'!E28+'4кв'!E28</f>
        <v>9907.26</v>
      </c>
      <c r="D24" s="45"/>
    </row>
    <row r="25" spans="1:5" ht="15.6" x14ac:dyDescent="0.3">
      <c r="A25" s="1"/>
      <c r="B25" s="7" t="s">
        <v>28</v>
      </c>
      <c r="C25" s="46">
        <f>'1кв'!E29+'2кв'!E29+'3кв'!E29+'4кв'!E29</f>
        <v>6969.08</v>
      </c>
      <c r="D25" s="45"/>
    </row>
    <row r="26" spans="1:5" ht="15.6" x14ac:dyDescent="0.3">
      <c r="A26" s="1"/>
      <c r="B26" s="48" t="s">
        <v>108</v>
      </c>
      <c r="C26" s="49">
        <f>14.5*197.1+3*206.95</f>
        <v>3478.7999999999997</v>
      </c>
      <c r="D26" s="45"/>
    </row>
    <row r="27" spans="1:5" ht="15.6" x14ac:dyDescent="0.3">
      <c r="A27" s="1"/>
      <c r="B27" s="50" t="s">
        <v>97</v>
      </c>
      <c r="C27" s="49">
        <f>SUM(C28:C28)</f>
        <v>0</v>
      </c>
      <c r="D27" s="45"/>
    </row>
    <row r="28" spans="1:5" ht="15.6" x14ac:dyDescent="0.3">
      <c r="A28" s="1"/>
      <c r="B28" s="19"/>
      <c r="C28" s="8">
        <v>0</v>
      </c>
      <c r="D28" s="45"/>
    </row>
    <row r="29" spans="1:5" ht="15.6" x14ac:dyDescent="0.3">
      <c r="A29" s="1"/>
      <c r="B29" s="51" t="s">
        <v>98</v>
      </c>
      <c r="C29" s="52">
        <f>SUM(C18:C27)</f>
        <v>639741.87550000008</v>
      </c>
      <c r="D29" s="45"/>
      <c r="E29" s="47"/>
    </row>
    <row r="30" spans="1:5" ht="15.6" x14ac:dyDescent="0.3">
      <c r="A30" s="1"/>
      <c r="B30" s="53" t="s">
        <v>99</v>
      </c>
      <c r="C30" s="52">
        <f>C6+C16-C29</f>
        <v>-28205.335500000161</v>
      </c>
      <c r="D30" s="45"/>
    </row>
    <row r="31" spans="1:5" ht="15.6" x14ac:dyDescent="0.3">
      <c r="A31" s="1"/>
      <c r="B31" s="42"/>
      <c r="C31" s="42"/>
      <c r="D31" s="45"/>
    </row>
    <row r="32" spans="1:5" ht="15.6" x14ac:dyDescent="0.3">
      <c r="A32" s="1"/>
      <c r="B32" s="42"/>
      <c r="C32" s="42"/>
      <c r="D32" s="45"/>
    </row>
    <row r="33" spans="1:4" ht="15.6" x14ac:dyDescent="0.3">
      <c r="A33" s="1"/>
      <c r="B33" s="42"/>
      <c r="C33" s="42"/>
      <c r="D33" s="45"/>
    </row>
    <row r="34" spans="1:4" ht="15.6" x14ac:dyDescent="0.3">
      <c r="A34" s="42" t="s">
        <v>100</v>
      </c>
      <c r="C34" s="42"/>
      <c r="D34" s="45"/>
    </row>
    <row r="35" spans="1:4" ht="15.6" x14ac:dyDescent="0.3">
      <c r="A35" s="1"/>
      <c r="B35" s="42"/>
      <c r="C35" s="42"/>
      <c r="D35" s="45"/>
    </row>
    <row r="36" spans="1:4" ht="15.6" x14ac:dyDescent="0.3">
      <c r="A36" s="1"/>
      <c r="B36" s="42"/>
      <c r="C36" s="42"/>
      <c r="D36" s="45"/>
    </row>
    <row r="37" spans="1:4" ht="15.6" x14ac:dyDescent="0.3">
      <c r="A37" s="1" t="s">
        <v>101</v>
      </c>
      <c r="B37" s="42" t="s">
        <v>102</v>
      </c>
      <c r="C37" s="42"/>
      <c r="D37" s="45"/>
    </row>
    <row r="38" spans="1:4" ht="15.6" x14ac:dyDescent="0.3">
      <c r="A38" s="1"/>
      <c r="B38" s="42" t="s">
        <v>116</v>
      </c>
      <c r="C38" s="42"/>
      <c r="D38" s="45"/>
    </row>
    <row r="39" spans="1:4" ht="15.6" x14ac:dyDescent="0.3">
      <c r="A39" s="1"/>
      <c r="B39" s="42" t="s">
        <v>103</v>
      </c>
      <c r="C39" s="42"/>
      <c r="D39" s="45"/>
    </row>
    <row r="40" spans="1:4" ht="15.6" x14ac:dyDescent="0.3">
      <c r="A40" s="1"/>
      <c r="B40" s="42"/>
      <c r="C40" s="42"/>
      <c r="D40" s="45"/>
    </row>
    <row r="41" spans="1:4" ht="15.6" x14ac:dyDescent="0.3">
      <c r="A41" s="1"/>
      <c r="B41" s="42"/>
      <c r="C41" s="42"/>
      <c r="D41" s="45"/>
    </row>
    <row r="42" spans="1:4" ht="15.6" x14ac:dyDescent="0.3">
      <c r="A42" s="54" t="s">
        <v>104</v>
      </c>
      <c r="B42" s="54"/>
      <c r="C42" s="54"/>
      <c r="D42" s="45"/>
    </row>
    <row r="43" spans="1:4" ht="15.6" x14ac:dyDescent="0.3">
      <c r="A43" s="1"/>
      <c r="B43" s="42"/>
      <c r="C43" s="42"/>
      <c r="D43" s="45"/>
    </row>
    <row r="44" spans="1:4" ht="15.6" x14ac:dyDescent="0.3">
      <c r="A44" s="1"/>
      <c r="B44" s="42"/>
      <c r="C44" s="42"/>
      <c r="D44" s="45"/>
    </row>
    <row r="45" spans="1:4" ht="15.6" x14ac:dyDescent="0.3">
      <c r="A45" s="1"/>
      <c r="B45" s="42"/>
      <c r="C45" s="42"/>
      <c r="D45" s="45"/>
    </row>
    <row r="46" spans="1:4" ht="15.6" x14ac:dyDescent="0.3">
      <c r="A46" s="1"/>
      <c r="B46" s="42"/>
      <c r="C46" s="42"/>
      <c r="D46" s="45"/>
    </row>
  </sheetData>
  <mergeCells count="6">
    <mergeCell ref="B17:C17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2021-03-17T08:31:46Z</dcterms:modified>
</cp:coreProperties>
</file>