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6" windowHeight="1101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'1кв'!$A$1:$E$50</definedName>
    <definedName name="_xlnm.Print_Area" localSheetId="1">'2кв'!$A$1:$E$52</definedName>
    <definedName name="_xlnm.Print_Area" localSheetId="2">'3кв'!$A$1:$E$50</definedName>
    <definedName name="_xlnm.Print_Area" localSheetId="3">'4кв'!$A$1:$E$51</definedName>
    <definedName name="_xlnm.Print_Area" localSheetId="4">отчет!$A$1:$C$33</definedName>
  </definedNames>
  <calcPr calcId="145621"/>
</workbook>
</file>

<file path=xl/calcChain.xml><?xml version="1.0" encoding="utf-8"?>
<calcChain xmlns="http://schemas.openxmlformats.org/spreadsheetml/2006/main">
  <c r="C17" i="17" l="1"/>
  <c r="C14" i="17"/>
  <c r="C15" i="17"/>
  <c r="C16" i="17"/>
  <c r="C13" i="17"/>
  <c r="C9" i="17"/>
  <c r="C8" i="17"/>
  <c r="C6" i="17"/>
  <c r="C18" i="17"/>
  <c r="C10" i="17"/>
  <c r="B45" i="16"/>
  <c r="E27" i="16"/>
  <c r="E26" i="16"/>
  <c r="E24" i="16"/>
  <c r="F20" i="16"/>
  <c r="E23" i="16" s="1"/>
  <c r="E24" i="15"/>
  <c r="F20" i="15"/>
  <c r="E23" i="15" s="1"/>
  <c r="C11" i="17" l="1"/>
  <c r="C20" i="17"/>
  <c r="C21" i="17" s="1"/>
  <c r="E22" i="16"/>
  <c r="B50" i="16" s="1"/>
  <c r="B51" i="16" s="1"/>
  <c r="E22" i="15"/>
  <c r="E26" i="15" s="1"/>
  <c r="B49" i="15" s="1"/>
  <c r="E27" i="14"/>
  <c r="E26" i="14"/>
  <c r="E24" i="14" l="1"/>
  <c r="D22" i="14" l="1"/>
  <c r="F20" i="14"/>
  <c r="E23" i="14" s="1"/>
  <c r="E22" i="14" l="1"/>
  <c r="E28" i="14" l="1"/>
  <c r="B51" i="14" s="1"/>
  <c r="D22" i="13"/>
  <c r="F20" i="13" l="1"/>
  <c r="E23" i="13" s="1"/>
  <c r="E22" i="13" l="1"/>
  <c r="E26" i="13" s="1"/>
  <c r="B49" i="13" s="1"/>
  <c r="B50" i="13" s="1"/>
  <c r="B46" i="14" s="1"/>
  <c r="B52" i="14" s="1"/>
  <c r="B44" i="15" s="1"/>
  <c r="B50" i="15" s="1"/>
</calcChain>
</file>

<file path=xl/sharedStrings.xml><?xml version="1.0" encoding="utf-8"?>
<sst xmlns="http://schemas.openxmlformats.org/spreadsheetml/2006/main" count="275" uniqueCount="101">
  <si>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</si>
  <si>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</si>
  <si>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</si>
  <si>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</si>
  <si>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</si>
  <si>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</si>
  <si>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</si>
  <si>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</si>
  <si>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</si>
  <si>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</si>
  <si>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</si>
  <si>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</si>
  <si>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</si>
  <si>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</si>
  <si>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</si>
  <si>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</si>
  <si>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</si>
  <si>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</si>
  <si>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</si>
  <si>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</si>
  <si>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</si>
  <si>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</si>
  <si>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</si>
  <si>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</si>
  <si>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</si>
  <si>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д.9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</si>
  <si>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38 от 02.05.2015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</si>
  <si>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№40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</si>
  <si>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</si>
  <si>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</si>
  <si>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</si>
  <si>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</si>
  <si>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</si>
  <si>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</si>
  <si>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</si>
  <si>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</si>
  <si>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</si>
  <si>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Общая площадь квартир - 551,4</t>
  </si>
  <si>
    <t>Не жилые помещения -  63,2</t>
  </si>
  <si>
    <t>Расходы по содержанию и тек. Ремонту</t>
  </si>
  <si>
    <t>не жилые помещения Сбербанк</t>
  </si>
  <si>
    <t>в т.ч. Оплачено рем.и содерж.</t>
  </si>
  <si>
    <t xml:space="preserve">Общехозяйственные расходы 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</si>
  <si>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Редько Р.Н.</t>
    </r>
  </si>
  <si>
    <t>Остаток на начало квартала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</si>
  <si>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Редько Романа Николаевича</t>
    </r>
  </si>
  <si>
    <t xml:space="preserve">определена приложением № 9 к договору </t>
  </si>
  <si>
    <t>Услуги по содержанию многоквартирного дома</t>
  </si>
  <si>
    <t>Обработка подъездов хлорсодержащими растворами  опрыскивание 1 раз в неделю</t>
  </si>
  <si>
    <t>с 26.03 по 31.03</t>
  </si>
  <si>
    <t xml:space="preserve">           2. Всего за период с "01" 01 2020 г. по "31" 03 2020 г. выполнено работ (оказано услуг) на общую сумму двадцать три тысячи семьдесят два рубля 30 копеек</t>
  </si>
  <si>
    <t>Предъявлено населению 27876,66</t>
  </si>
  <si>
    <t>интернет Ростелеком</t>
  </si>
  <si>
    <t>за 1 квартал 2020 года</t>
  </si>
  <si>
    <t>"31" 03   2020 г.</t>
  </si>
  <si>
    <t>за 2 квартал 2020 года</t>
  </si>
  <si>
    <t>"30" 06 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</si>
  <si>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</si>
  <si>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</si>
  <si>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Регулировка доводчика,смазка кодового замка</t>
  </si>
  <si>
    <t>Замена кодового замка</t>
  </si>
  <si>
    <t>май</t>
  </si>
  <si>
    <t>июнь</t>
  </si>
  <si>
    <t>ч/час</t>
  </si>
  <si>
    <t xml:space="preserve">           2. Всего за период с "01" 04 2020 г. по "30" 06 2020 г. выполнено работ (оказано услуг) на общую сумму двадцать шесть тысяч восемьсот сорок восемь рублей 68 копеек</t>
  </si>
  <si>
    <t>Предъявлено населению 27873,36</t>
  </si>
  <si>
    <t>за 3 квартал 2020 года</t>
  </si>
  <si>
    <t>"30" 09   2020 г.</t>
  </si>
  <si>
    <t>3 квартал</t>
  </si>
  <si>
    <t xml:space="preserve">           2. Всего за период с "01" 07 2020 г. по "30" 09 2020 г. выполнено работ (оказано услуг) на общую сумму двадцать шесть тысяч девятьсот пятьдесят два рубля 18 копеек</t>
  </si>
  <si>
    <t>Предъявлено населению 28898,82</t>
  </si>
  <si>
    <t>за 4 квартал 2020 года</t>
  </si>
  <si>
    <t>"31" 12 2020 г.</t>
  </si>
  <si>
    <t>4 квартал</t>
  </si>
  <si>
    <t>Ремонт двери,регулировка доводчика</t>
  </si>
  <si>
    <t>ноябрь</t>
  </si>
  <si>
    <t xml:space="preserve">           2. Всего за период с "01" 10 2020 г. по "31" 12 2020 г. выполнено работ (оказано услуг) на общую сумму двадцать семь тысяч триста пятьдесят три рубля 67 копеек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</si>
  <si>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</si>
  <si>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</si>
  <si>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</si>
  <si>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</si>
  <si>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</si>
  <si>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</si>
  <si>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</si>
  <si>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</si>
  <si>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</si>
  <si>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</si>
  <si>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Обработка подъездов хлорсодержащими растворами  протирка перил, почт.ящиков, замков ежедневно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</si>
  <si>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</si>
  <si>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</si>
  <si>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</si>
  <si>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</si>
  <si>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</si>
  <si>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</si>
  <si>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</si>
  <si>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ул.Комсомольская,9</t>
  </si>
  <si>
    <t>Начислено всего 113547,66</t>
  </si>
  <si>
    <t>Оплачено по нежилому помещению Сбербанк</t>
  </si>
  <si>
    <t>Непредвиденные работы 7,5 ч/ч</t>
  </si>
  <si>
    <t>Перечень предлагаемых работ на 2021 год.</t>
  </si>
  <si>
    <t>Председатель совета дома_____________________________________________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</si>
</sst>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4" fillId="2" borderId="0" xfId="0" applyFont="1" applyFill="1"/>
    <xf numFmtId="0" fontId="11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18" zoomScaleNormal="100" zoomScaleSheetLayoutView="100" workbookViewId="0">
      <selection activeCell="A29" sqref="A29:E2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1" t="s">
        <v>11</v>
      </c>
      <c r="B1" s="61"/>
      <c r="C1" s="61"/>
      <c r="D1" s="61"/>
      <c r="E1" s="61"/>
    </row>
    <row r="2" spans="1:5" ht="30" customHeight="1" x14ac:dyDescent="0.3">
      <c r="A2" s="62" t="s">
        <v>12</v>
      </c>
      <c r="B2" s="63"/>
      <c r="C2" s="63"/>
      <c r="D2" s="63"/>
      <c r="E2" s="63"/>
    </row>
    <row r="3" spans="1:5" x14ac:dyDescent="0.25">
      <c r="A3" s="64" t="s">
        <v>53</v>
      </c>
      <c r="B3" s="64"/>
      <c r="C3" s="64"/>
      <c r="D3" s="64"/>
      <c r="E3" s="64"/>
    </row>
    <row r="4" spans="1:5" s="1" customFormat="1" ht="15.6" x14ac:dyDescent="0.3">
      <c r="A4" s="24" t="s">
        <v>13</v>
      </c>
      <c r="B4" s="23"/>
      <c r="C4" s="23"/>
      <c r="D4" s="65" t="s">
        <v>54</v>
      </c>
      <c r="E4" s="65"/>
    </row>
    <row r="5" spans="1:5" x14ac:dyDescent="0.25">
      <c r="A5" s="29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0" t="s">
        <v>25</v>
      </c>
      <c r="B7" s="60"/>
      <c r="C7" s="60"/>
      <c r="D7" s="60"/>
      <c r="E7" s="60"/>
    </row>
    <row r="8" spans="1:5" x14ac:dyDescent="0.25">
      <c r="A8" s="68" t="s">
        <v>1</v>
      </c>
      <c r="B8" s="68"/>
      <c r="C8" s="68"/>
      <c r="D8" s="68"/>
      <c r="E8" s="68"/>
    </row>
    <row r="9" spans="1:5" ht="18" customHeight="1" x14ac:dyDescent="0.25">
      <c r="A9" s="66" t="s">
        <v>45</v>
      </c>
      <c r="B9" s="66"/>
      <c r="C9" s="66"/>
      <c r="D9" s="66"/>
      <c r="E9" s="66"/>
    </row>
    <row r="10" spans="1:5" ht="24.75" customHeight="1" x14ac:dyDescent="0.25">
      <c r="A10" s="69" t="s">
        <v>14</v>
      </c>
      <c r="B10" s="70"/>
      <c r="C10" s="70"/>
      <c r="D10" s="70"/>
      <c r="E10" s="70"/>
    </row>
    <row r="11" spans="1:5" ht="34.5" customHeight="1" x14ac:dyDescent="0.25">
      <c r="A11" s="66" t="s">
        <v>26</v>
      </c>
      <c r="B11" s="66"/>
      <c r="C11" s="66"/>
      <c r="D11" s="66"/>
      <c r="E11" s="66"/>
    </row>
    <row r="12" spans="1:5" ht="17.25" customHeight="1" x14ac:dyDescent="0.25">
      <c r="A12" s="68" t="s">
        <v>15</v>
      </c>
      <c r="B12" s="71"/>
      <c r="C12" s="71"/>
      <c r="D12" s="71"/>
      <c r="E12" s="71"/>
    </row>
    <row r="13" spans="1:5" ht="16.5" customHeight="1" x14ac:dyDescent="0.25">
      <c r="A13" s="66" t="s">
        <v>23</v>
      </c>
      <c r="B13" s="66"/>
      <c r="C13" s="66"/>
      <c r="D13" s="66"/>
      <c r="E13" s="66"/>
    </row>
    <row r="14" spans="1:5" ht="15.75" customHeight="1" x14ac:dyDescent="0.25">
      <c r="A14" s="68" t="s">
        <v>2</v>
      </c>
      <c r="B14" s="71"/>
      <c r="C14" s="71"/>
      <c r="D14" s="71"/>
      <c r="E14" s="71"/>
    </row>
    <row r="15" spans="1:5" ht="21" customHeight="1" x14ac:dyDescent="0.25">
      <c r="A15" s="66" t="s">
        <v>22</v>
      </c>
      <c r="B15" s="66"/>
      <c r="C15" s="66"/>
      <c r="D15" s="66"/>
      <c r="E15" s="66"/>
    </row>
    <row r="16" spans="1:5" ht="12" customHeight="1" x14ac:dyDescent="0.25">
      <c r="A16" s="68" t="s">
        <v>16</v>
      </c>
      <c r="B16" s="71"/>
      <c r="C16" s="71"/>
      <c r="D16" s="71"/>
      <c r="E16" s="71"/>
    </row>
    <row r="17" spans="1:7" ht="33" customHeight="1" x14ac:dyDescent="0.25">
      <c r="A17" s="66" t="s">
        <v>17</v>
      </c>
      <c r="B17" s="66"/>
      <c r="C17" s="66"/>
      <c r="D17" s="66"/>
      <c r="E17" s="66"/>
    </row>
    <row r="18" spans="1:7" ht="65.25" customHeight="1" x14ac:dyDescent="0.25">
      <c r="A18" s="66" t="s">
        <v>27</v>
      </c>
      <c r="B18" s="66"/>
      <c r="C18" s="66"/>
      <c r="D18" s="66"/>
      <c r="E18" s="66"/>
    </row>
    <row r="19" spans="1:7" ht="35.25" customHeight="1" x14ac:dyDescent="0.25">
      <c r="A19" s="67" t="s">
        <v>28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f>551.4+63.2</f>
        <v>614.6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1" t="s">
        <v>47</v>
      </c>
      <c r="B22" s="9" t="s">
        <v>46</v>
      </c>
      <c r="C22" s="3" t="s">
        <v>4</v>
      </c>
      <c r="D22" s="3">
        <f>9.16</f>
        <v>9.16</v>
      </c>
      <c r="E22" s="8">
        <f>D22*F20*G20</f>
        <v>16889.207999999999</v>
      </c>
    </row>
    <row r="23" spans="1:7" x14ac:dyDescent="0.25">
      <c r="A23" s="7" t="s">
        <v>42</v>
      </c>
      <c r="B23" s="9" t="s">
        <v>24</v>
      </c>
      <c r="C23" s="3" t="s">
        <v>4</v>
      </c>
      <c r="D23" s="3">
        <v>3.3</v>
      </c>
      <c r="E23" s="8">
        <f>D23*F20*3</f>
        <v>6084.54</v>
      </c>
    </row>
    <row r="24" spans="1:7" ht="41.4" x14ac:dyDescent="0.25">
      <c r="A24" s="7" t="s">
        <v>48</v>
      </c>
      <c r="B24" s="34" t="s">
        <v>49</v>
      </c>
      <c r="C24" s="3" t="s">
        <v>4</v>
      </c>
      <c r="D24" s="3"/>
      <c r="E24" s="8">
        <v>98.55</v>
      </c>
    </row>
    <row r="25" spans="1:7" s="18" customFormat="1" x14ac:dyDescent="0.25">
      <c r="A25" s="25" t="s">
        <v>29</v>
      </c>
      <c r="B25" s="26" t="s">
        <v>32</v>
      </c>
      <c r="C25" s="22" t="s">
        <v>33</v>
      </c>
      <c r="D25" s="22"/>
      <c r="E25" s="27">
        <v>0</v>
      </c>
    </row>
    <row r="26" spans="1:7" s="14" customFormat="1" x14ac:dyDescent="0.25">
      <c r="A26" s="10" t="s">
        <v>30</v>
      </c>
      <c r="B26" s="11"/>
      <c r="C26" s="12"/>
      <c r="D26" s="12"/>
      <c r="E26" s="13">
        <f>SUM(E22:E25)</f>
        <v>23072.297999999999</v>
      </c>
    </row>
    <row r="28" spans="1:7" ht="29.25" customHeight="1" x14ac:dyDescent="0.25">
      <c r="A28" s="73" t="s">
        <v>50</v>
      </c>
      <c r="B28" s="73"/>
      <c r="C28" s="73"/>
      <c r="D28" s="73"/>
      <c r="E28" s="73"/>
    </row>
    <row r="29" spans="1:7" ht="29.25" customHeight="1" x14ac:dyDescent="0.25">
      <c r="A29" s="66" t="s">
        <v>21</v>
      </c>
      <c r="B29" s="66"/>
      <c r="C29" s="66"/>
      <c r="D29" s="66"/>
      <c r="E29" s="66"/>
    </row>
    <row r="30" spans="1:7" ht="16.5" customHeight="1" x14ac:dyDescent="0.25">
      <c r="A30" s="66" t="s">
        <v>20</v>
      </c>
      <c r="B30" s="66"/>
      <c r="C30" s="66"/>
      <c r="D30" s="66"/>
      <c r="E30" s="66"/>
    </row>
    <row r="31" spans="1:7" ht="31.5" customHeight="1" x14ac:dyDescent="0.25">
      <c r="A31" s="66" t="s">
        <v>34</v>
      </c>
      <c r="B31" s="66"/>
      <c r="C31" s="66"/>
      <c r="D31" s="66"/>
      <c r="E31" s="66"/>
    </row>
    <row r="32" spans="1:7" x14ac:dyDescent="0.25">
      <c r="A32" s="66" t="s">
        <v>18</v>
      </c>
      <c r="B32" s="66"/>
      <c r="C32" s="66"/>
      <c r="D32" s="66"/>
      <c r="E32" s="66"/>
    </row>
    <row r="33" spans="1:5" x14ac:dyDescent="0.25">
      <c r="A33" s="74" t="s">
        <v>5</v>
      </c>
      <c r="B33" s="74"/>
      <c r="C33" s="74"/>
      <c r="D33" s="74"/>
      <c r="E33" s="74"/>
    </row>
    <row r="34" spans="1:5" x14ac:dyDescent="0.25">
      <c r="A34" s="66" t="s">
        <v>18</v>
      </c>
      <c r="B34" s="66"/>
      <c r="C34" s="66"/>
      <c r="D34" s="66"/>
      <c r="E34" s="66"/>
    </row>
    <row r="35" spans="1:5" x14ac:dyDescent="0.25">
      <c r="A35" s="75" t="s">
        <v>31</v>
      </c>
      <c r="B35" s="75"/>
      <c r="C35" s="75"/>
      <c r="D35" s="75"/>
      <c r="E35" s="5"/>
    </row>
    <row r="36" spans="1:5" x14ac:dyDescent="0.25">
      <c r="B36" s="72" t="s">
        <v>19</v>
      </c>
      <c r="C36" s="72"/>
      <c r="D36" s="72"/>
      <c r="E36" s="6" t="s">
        <v>6</v>
      </c>
    </row>
    <row r="37" spans="1:5" x14ac:dyDescent="0.25">
      <c r="A37" s="28"/>
      <c r="B37" s="28"/>
      <c r="C37" s="28"/>
      <c r="D37" s="28"/>
      <c r="E37" s="28"/>
    </row>
    <row r="38" spans="1:5" x14ac:dyDescent="0.25">
      <c r="A38" s="75" t="s">
        <v>43</v>
      </c>
      <c r="B38" s="75"/>
      <c r="C38" s="75"/>
      <c r="D38" s="75"/>
      <c r="E38" s="5"/>
    </row>
    <row r="39" spans="1:5" x14ac:dyDescent="0.25">
      <c r="B39" s="72" t="s">
        <v>19</v>
      </c>
      <c r="C39" s="72"/>
      <c r="D39" s="72"/>
      <c r="E39" s="6" t="s">
        <v>6</v>
      </c>
    </row>
    <row r="41" spans="1:5" x14ac:dyDescent="0.25">
      <c r="A41" s="19" t="s">
        <v>37</v>
      </c>
    </row>
    <row r="42" spans="1:5" x14ac:dyDescent="0.25">
      <c r="A42" s="19" t="s">
        <v>38</v>
      </c>
    </row>
    <row r="43" spans="1:5" x14ac:dyDescent="0.25">
      <c r="A43" s="14" t="s">
        <v>35</v>
      </c>
    </row>
    <row r="44" spans="1:5" x14ac:dyDescent="0.25">
      <c r="A44" s="2" t="s">
        <v>44</v>
      </c>
      <c r="B44" s="15">
        <v>56181.88</v>
      </c>
    </row>
    <row r="45" spans="1:5" x14ac:dyDescent="0.25">
      <c r="A45" s="20" t="s">
        <v>51</v>
      </c>
      <c r="B45" s="16"/>
    </row>
    <row r="46" spans="1:5" x14ac:dyDescent="0.25">
      <c r="A46" s="2" t="s">
        <v>41</v>
      </c>
      <c r="B46" s="16">
        <v>26922.53</v>
      </c>
    </row>
    <row r="47" spans="1:5" x14ac:dyDescent="0.25">
      <c r="A47" s="2" t="s">
        <v>40</v>
      </c>
      <c r="B47" s="16">
        <v>3194.76</v>
      </c>
    </row>
    <row r="48" spans="1:5" x14ac:dyDescent="0.25">
      <c r="A48" s="2" t="s">
        <v>52</v>
      </c>
      <c r="B48" s="16">
        <v>450</v>
      </c>
    </row>
    <row r="49" spans="1:2" ht="27.6" x14ac:dyDescent="0.25">
      <c r="A49" s="30" t="s">
        <v>39</v>
      </c>
      <c r="B49" s="16">
        <f>E26</f>
        <v>23072.297999999999</v>
      </c>
    </row>
    <row r="50" spans="1:2" x14ac:dyDescent="0.25">
      <c r="A50" s="14" t="s">
        <v>36</v>
      </c>
      <c r="B50" s="15">
        <f>B44+B46+B47+B48-B49</f>
        <v>63676.872000000003</v>
      </c>
    </row>
    <row r="52" spans="1:2" x14ac:dyDescent="0.25">
      <c r="B52" s="17"/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18" zoomScaleNormal="100" zoomScaleSheetLayoutView="100" workbookViewId="0">
      <selection activeCell="A30" sqref="A30:E3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1" t="s">
        <v>11</v>
      </c>
      <c r="B1" s="61"/>
      <c r="C1" s="61"/>
      <c r="D1" s="61"/>
      <c r="E1" s="61"/>
    </row>
    <row r="2" spans="1:5" ht="30" customHeight="1" x14ac:dyDescent="0.3">
      <c r="A2" s="62" t="s">
        <v>12</v>
      </c>
      <c r="B2" s="63"/>
      <c r="C2" s="63"/>
      <c r="D2" s="63"/>
      <c r="E2" s="63"/>
    </row>
    <row r="3" spans="1:5" x14ac:dyDescent="0.25">
      <c r="A3" s="64" t="s">
        <v>55</v>
      </c>
      <c r="B3" s="64"/>
      <c r="C3" s="64"/>
      <c r="D3" s="64"/>
      <c r="E3" s="64"/>
    </row>
    <row r="4" spans="1:5" s="1" customFormat="1" ht="15.6" x14ac:dyDescent="0.3">
      <c r="A4" s="24" t="s">
        <v>13</v>
      </c>
      <c r="B4" s="23"/>
      <c r="C4" s="23"/>
      <c r="D4" s="65" t="s">
        <v>56</v>
      </c>
      <c r="E4" s="65"/>
    </row>
    <row r="5" spans="1:5" x14ac:dyDescent="0.25">
      <c r="A5" s="32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0" t="s">
        <v>25</v>
      </c>
      <c r="B7" s="60"/>
      <c r="C7" s="60"/>
      <c r="D7" s="60"/>
      <c r="E7" s="60"/>
    </row>
    <row r="8" spans="1:5" x14ac:dyDescent="0.25">
      <c r="A8" s="68" t="s">
        <v>1</v>
      </c>
      <c r="B8" s="68"/>
      <c r="C8" s="68"/>
      <c r="D8" s="68"/>
      <c r="E8" s="68"/>
    </row>
    <row r="9" spans="1:5" ht="18" customHeight="1" x14ac:dyDescent="0.25">
      <c r="A9" s="66" t="s">
        <v>45</v>
      </c>
      <c r="B9" s="66"/>
      <c r="C9" s="66"/>
      <c r="D9" s="66"/>
      <c r="E9" s="66"/>
    </row>
    <row r="10" spans="1:5" ht="24.75" customHeight="1" x14ac:dyDescent="0.25">
      <c r="A10" s="69" t="s">
        <v>14</v>
      </c>
      <c r="B10" s="70"/>
      <c r="C10" s="70"/>
      <c r="D10" s="70"/>
      <c r="E10" s="70"/>
    </row>
    <row r="11" spans="1:5" ht="34.5" customHeight="1" x14ac:dyDescent="0.25">
      <c r="A11" s="66" t="s">
        <v>26</v>
      </c>
      <c r="B11" s="66"/>
      <c r="C11" s="66"/>
      <c r="D11" s="66"/>
      <c r="E11" s="66"/>
    </row>
    <row r="12" spans="1:5" ht="17.25" customHeight="1" x14ac:dyDescent="0.25">
      <c r="A12" s="68" t="s">
        <v>15</v>
      </c>
      <c r="B12" s="71"/>
      <c r="C12" s="71"/>
      <c r="D12" s="71"/>
      <c r="E12" s="71"/>
    </row>
    <row r="13" spans="1:5" ht="16.5" customHeight="1" x14ac:dyDescent="0.25">
      <c r="A13" s="66" t="s">
        <v>23</v>
      </c>
      <c r="B13" s="66"/>
      <c r="C13" s="66"/>
      <c r="D13" s="66"/>
      <c r="E13" s="66"/>
    </row>
    <row r="14" spans="1:5" ht="15.75" customHeight="1" x14ac:dyDescent="0.25">
      <c r="A14" s="68" t="s">
        <v>2</v>
      </c>
      <c r="B14" s="71"/>
      <c r="C14" s="71"/>
      <c r="D14" s="71"/>
      <c r="E14" s="71"/>
    </row>
    <row r="15" spans="1:5" ht="21" customHeight="1" x14ac:dyDescent="0.25">
      <c r="A15" s="66" t="s">
        <v>22</v>
      </c>
      <c r="B15" s="66"/>
      <c r="C15" s="66"/>
      <c r="D15" s="66"/>
      <c r="E15" s="66"/>
    </row>
    <row r="16" spans="1:5" ht="12" customHeight="1" x14ac:dyDescent="0.25">
      <c r="A16" s="68" t="s">
        <v>16</v>
      </c>
      <c r="B16" s="71"/>
      <c r="C16" s="71"/>
      <c r="D16" s="71"/>
      <c r="E16" s="71"/>
    </row>
    <row r="17" spans="1:7" ht="33" customHeight="1" x14ac:dyDescent="0.25">
      <c r="A17" s="66" t="s">
        <v>17</v>
      </c>
      <c r="B17" s="66"/>
      <c r="C17" s="66"/>
      <c r="D17" s="66"/>
      <c r="E17" s="66"/>
    </row>
    <row r="18" spans="1:7" ht="65.25" customHeight="1" x14ac:dyDescent="0.25">
      <c r="A18" s="66" t="s">
        <v>27</v>
      </c>
      <c r="B18" s="66"/>
      <c r="C18" s="66"/>
      <c r="D18" s="66"/>
      <c r="E18" s="66"/>
    </row>
    <row r="19" spans="1:7" ht="35.25" customHeight="1" x14ac:dyDescent="0.25">
      <c r="A19" s="67" t="s">
        <v>28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f>551.4+63.2</f>
        <v>614.6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1" t="s">
        <v>47</v>
      </c>
      <c r="B22" s="9" t="s">
        <v>46</v>
      </c>
      <c r="C22" s="3" t="s">
        <v>4</v>
      </c>
      <c r="D22" s="3">
        <f>9.16</f>
        <v>9.16</v>
      </c>
      <c r="E22" s="8">
        <f>D22*F20*G20</f>
        <v>16889.207999999999</v>
      </c>
    </row>
    <row r="23" spans="1:7" x14ac:dyDescent="0.25">
      <c r="A23" s="7" t="s">
        <v>42</v>
      </c>
      <c r="B23" s="9" t="s">
        <v>24</v>
      </c>
      <c r="C23" s="3" t="s">
        <v>4</v>
      </c>
      <c r="D23" s="3">
        <v>3.3</v>
      </c>
      <c r="E23" s="8">
        <f>D23*F20*3</f>
        <v>6084.54</v>
      </c>
    </row>
    <row r="24" spans="1:7" ht="69" x14ac:dyDescent="0.25">
      <c r="A24" s="7" t="s">
        <v>57</v>
      </c>
      <c r="B24" s="9" t="s">
        <v>58</v>
      </c>
      <c r="C24" s="3" t="s">
        <v>4</v>
      </c>
      <c r="D24" s="3"/>
      <c r="E24" s="8">
        <f>790.76*3</f>
        <v>2372.2799999999997</v>
      </c>
    </row>
    <row r="25" spans="1:7" s="18" customFormat="1" x14ac:dyDescent="0.25">
      <c r="A25" s="25" t="s">
        <v>29</v>
      </c>
      <c r="B25" s="9" t="s">
        <v>58</v>
      </c>
      <c r="C25" s="22" t="s">
        <v>33</v>
      </c>
      <c r="D25" s="22"/>
      <c r="E25" s="27">
        <v>812.8</v>
      </c>
    </row>
    <row r="26" spans="1:7" s="18" customFormat="1" ht="27.6" x14ac:dyDescent="0.25">
      <c r="A26" s="38" t="s">
        <v>59</v>
      </c>
      <c r="B26" s="9" t="s">
        <v>61</v>
      </c>
      <c r="C26" s="22" t="s">
        <v>63</v>
      </c>
      <c r="D26" s="22">
        <v>2</v>
      </c>
      <c r="E26" s="27">
        <f>D26*197.1</f>
        <v>394.2</v>
      </c>
    </row>
    <row r="27" spans="1:7" s="18" customFormat="1" x14ac:dyDescent="0.25">
      <c r="A27" s="38" t="s">
        <v>60</v>
      </c>
      <c r="B27" s="9" t="s">
        <v>62</v>
      </c>
      <c r="C27" s="22" t="s">
        <v>63</v>
      </c>
      <c r="D27" s="22">
        <v>1.5</v>
      </c>
      <c r="E27" s="27">
        <f>D27*197.1</f>
        <v>295.64999999999998</v>
      </c>
    </row>
    <row r="28" spans="1:7" s="14" customFormat="1" x14ac:dyDescent="0.25">
      <c r="A28" s="10" t="s">
        <v>30</v>
      </c>
      <c r="B28" s="11"/>
      <c r="C28" s="12"/>
      <c r="D28" s="12"/>
      <c r="E28" s="13">
        <f>SUM(E22:E27)</f>
        <v>26848.678</v>
      </c>
    </row>
    <row r="30" spans="1:7" ht="29.25" customHeight="1" x14ac:dyDescent="0.25">
      <c r="A30" s="73" t="s">
        <v>64</v>
      </c>
      <c r="B30" s="73"/>
      <c r="C30" s="73"/>
      <c r="D30" s="73"/>
      <c r="E30" s="73"/>
    </row>
    <row r="31" spans="1:7" ht="29.25" customHeight="1" x14ac:dyDescent="0.25">
      <c r="A31" s="66" t="s">
        <v>21</v>
      </c>
      <c r="B31" s="66"/>
      <c r="C31" s="66"/>
      <c r="D31" s="66"/>
      <c r="E31" s="66"/>
    </row>
    <row r="32" spans="1:7" ht="16.5" customHeight="1" x14ac:dyDescent="0.25">
      <c r="A32" s="66" t="s">
        <v>20</v>
      </c>
      <c r="B32" s="66"/>
      <c r="C32" s="66"/>
      <c r="D32" s="66"/>
      <c r="E32" s="66"/>
    </row>
    <row r="33" spans="1:5" ht="31.5" customHeight="1" x14ac:dyDescent="0.25">
      <c r="A33" s="66" t="s">
        <v>34</v>
      </c>
      <c r="B33" s="66"/>
      <c r="C33" s="66"/>
      <c r="D33" s="66"/>
      <c r="E33" s="66"/>
    </row>
    <row r="34" spans="1:5" x14ac:dyDescent="0.25">
      <c r="A34" s="66" t="s">
        <v>18</v>
      </c>
      <c r="B34" s="66"/>
      <c r="C34" s="66"/>
      <c r="D34" s="66"/>
      <c r="E34" s="66"/>
    </row>
    <row r="35" spans="1:5" x14ac:dyDescent="0.25">
      <c r="A35" s="74" t="s">
        <v>5</v>
      </c>
      <c r="B35" s="74"/>
      <c r="C35" s="74"/>
      <c r="D35" s="74"/>
      <c r="E35" s="74"/>
    </row>
    <row r="36" spans="1:5" x14ac:dyDescent="0.25">
      <c r="A36" s="66" t="s">
        <v>18</v>
      </c>
      <c r="B36" s="66"/>
      <c r="C36" s="66"/>
      <c r="D36" s="66"/>
      <c r="E36" s="66"/>
    </row>
    <row r="37" spans="1:5" x14ac:dyDescent="0.25">
      <c r="A37" s="75" t="s">
        <v>31</v>
      </c>
      <c r="B37" s="75"/>
      <c r="C37" s="75"/>
      <c r="D37" s="75"/>
      <c r="E37" s="5"/>
    </row>
    <row r="38" spans="1:5" x14ac:dyDescent="0.25">
      <c r="B38" s="72" t="s">
        <v>19</v>
      </c>
      <c r="C38" s="72"/>
      <c r="D38" s="72"/>
      <c r="E38" s="6" t="s">
        <v>6</v>
      </c>
    </row>
    <row r="39" spans="1:5" x14ac:dyDescent="0.25">
      <c r="A39" s="31"/>
      <c r="B39" s="31"/>
      <c r="C39" s="31"/>
      <c r="D39" s="31"/>
      <c r="E39" s="31"/>
    </row>
    <row r="40" spans="1:5" x14ac:dyDescent="0.25">
      <c r="A40" s="75" t="s">
        <v>43</v>
      </c>
      <c r="B40" s="75"/>
      <c r="C40" s="75"/>
      <c r="D40" s="75"/>
      <c r="E40" s="5"/>
    </row>
    <row r="41" spans="1:5" x14ac:dyDescent="0.25">
      <c r="B41" s="72" t="s">
        <v>19</v>
      </c>
      <c r="C41" s="72"/>
      <c r="D41" s="72"/>
      <c r="E41" s="6" t="s">
        <v>6</v>
      </c>
    </row>
    <row r="43" spans="1:5" x14ac:dyDescent="0.25">
      <c r="A43" s="19" t="s">
        <v>37</v>
      </c>
    </row>
    <row r="44" spans="1:5" x14ac:dyDescent="0.25">
      <c r="A44" s="19" t="s">
        <v>38</v>
      </c>
    </row>
    <row r="45" spans="1:5" x14ac:dyDescent="0.25">
      <c r="A45" s="14" t="s">
        <v>35</v>
      </c>
    </row>
    <row r="46" spans="1:5" x14ac:dyDescent="0.25">
      <c r="A46" s="2" t="s">
        <v>44</v>
      </c>
      <c r="B46" s="15">
        <f>'1кв'!B50</f>
        <v>63676.872000000003</v>
      </c>
    </row>
    <row r="47" spans="1:5" x14ac:dyDescent="0.25">
      <c r="A47" s="20" t="s">
        <v>65</v>
      </c>
      <c r="B47" s="16"/>
    </row>
    <row r="48" spans="1:5" x14ac:dyDescent="0.25">
      <c r="A48" s="2" t="s">
        <v>41</v>
      </c>
      <c r="B48" s="16">
        <v>27873.47</v>
      </c>
    </row>
    <row r="49" spans="1:2" x14ac:dyDescent="0.25">
      <c r="A49" s="2" t="s">
        <v>40</v>
      </c>
      <c r="B49" s="16">
        <v>3194.76</v>
      </c>
    </row>
    <row r="50" spans="1:2" x14ac:dyDescent="0.25">
      <c r="A50" s="2" t="s">
        <v>52</v>
      </c>
      <c r="B50" s="16">
        <v>450</v>
      </c>
    </row>
    <row r="51" spans="1:2" ht="27.6" x14ac:dyDescent="0.25">
      <c r="A51" s="33" t="s">
        <v>39</v>
      </c>
      <c r="B51" s="16">
        <f>E28</f>
        <v>26848.678</v>
      </c>
    </row>
    <row r="52" spans="1:2" x14ac:dyDescent="0.25">
      <c r="A52" s="14" t="s">
        <v>36</v>
      </c>
      <c r="B52" s="15">
        <f>B46+B48+B49+B50-B51</f>
        <v>68346.423999999999</v>
      </c>
    </row>
    <row r="54" spans="1:2" x14ac:dyDescent="0.25">
      <c r="B54" s="17"/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17" zoomScaleNormal="100" zoomScaleSheetLayoutView="100" workbookViewId="0">
      <selection activeCell="B50" sqref="B5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1" t="s">
        <v>11</v>
      </c>
      <c r="B1" s="61"/>
      <c r="C1" s="61"/>
      <c r="D1" s="61"/>
      <c r="E1" s="61"/>
    </row>
    <row r="2" spans="1:5" ht="30" customHeight="1" x14ac:dyDescent="0.3">
      <c r="A2" s="62" t="s">
        <v>12</v>
      </c>
      <c r="B2" s="63"/>
      <c r="C2" s="63"/>
      <c r="D2" s="63"/>
      <c r="E2" s="63"/>
    </row>
    <row r="3" spans="1:5" x14ac:dyDescent="0.25">
      <c r="A3" s="64" t="s">
        <v>66</v>
      </c>
      <c r="B3" s="64"/>
      <c r="C3" s="64"/>
      <c r="D3" s="64"/>
      <c r="E3" s="64"/>
    </row>
    <row r="4" spans="1:5" s="1" customFormat="1" ht="15.6" x14ac:dyDescent="0.3">
      <c r="A4" s="24" t="s">
        <v>13</v>
      </c>
      <c r="B4" s="23"/>
      <c r="C4" s="23"/>
      <c r="D4" s="65" t="s">
        <v>67</v>
      </c>
      <c r="E4" s="65"/>
    </row>
    <row r="5" spans="1:5" x14ac:dyDescent="0.25">
      <c r="A5" s="37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0" t="s">
        <v>25</v>
      </c>
      <c r="B7" s="60"/>
      <c r="C7" s="60"/>
      <c r="D7" s="60"/>
      <c r="E7" s="60"/>
    </row>
    <row r="8" spans="1:5" x14ac:dyDescent="0.25">
      <c r="A8" s="68" t="s">
        <v>1</v>
      </c>
      <c r="B8" s="68"/>
      <c r="C8" s="68"/>
      <c r="D8" s="68"/>
      <c r="E8" s="68"/>
    </row>
    <row r="9" spans="1:5" ht="18" customHeight="1" x14ac:dyDescent="0.25">
      <c r="A9" s="66" t="s">
        <v>45</v>
      </c>
      <c r="B9" s="66"/>
      <c r="C9" s="66"/>
      <c r="D9" s="66"/>
      <c r="E9" s="66"/>
    </row>
    <row r="10" spans="1:5" ht="24.75" customHeight="1" x14ac:dyDescent="0.25">
      <c r="A10" s="69" t="s">
        <v>14</v>
      </c>
      <c r="B10" s="70"/>
      <c r="C10" s="70"/>
      <c r="D10" s="70"/>
      <c r="E10" s="70"/>
    </row>
    <row r="11" spans="1:5" ht="34.5" customHeight="1" x14ac:dyDescent="0.25">
      <c r="A11" s="66" t="s">
        <v>26</v>
      </c>
      <c r="B11" s="66"/>
      <c r="C11" s="66"/>
      <c r="D11" s="66"/>
      <c r="E11" s="66"/>
    </row>
    <row r="12" spans="1:5" ht="17.25" customHeight="1" x14ac:dyDescent="0.25">
      <c r="A12" s="68" t="s">
        <v>15</v>
      </c>
      <c r="B12" s="71"/>
      <c r="C12" s="71"/>
      <c r="D12" s="71"/>
      <c r="E12" s="71"/>
    </row>
    <row r="13" spans="1:5" ht="16.5" customHeight="1" x14ac:dyDescent="0.25">
      <c r="A13" s="66" t="s">
        <v>23</v>
      </c>
      <c r="B13" s="66"/>
      <c r="C13" s="66"/>
      <c r="D13" s="66"/>
      <c r="E13" s="66"/>
    </row>
    <row r="14" spans="1:5" ht="15.75" customHeight="1" x14ac:dyDescent="0.25">
      <c r="A14" s="68" t="s">
        <v>2</v>
      </c>
      <c r="B14" s="71"/>
      <c r="C14" s="71"/>
      <c r="D14" s="71"/>
      <c r="E14" s="71"/>
    </row>
    <row r="15" spans="1:5" ht="21" customHeight="1" x14ac:dyDescent="0.25">
      <c r="A15" s="66" t="s">
        <v>22</v>
      </c>
      <c r="B15" s="66"/>
      <c r="C15" s="66"/>
      <c r="D15" s="66"/>
      <c r="E15" s="66"/>
    </row>
    <row r="16" spans="1:5" ht="12" customHeight="1" x14ac:dyDescent="0.25">
      <c r="A16" s="68" t="s">
        <v>16</v>
      </c>
      <c r="B16" s="71"/>
      <c r="C16" s="71"/>
      <c r="D16" s="71"/>
      <c r="E16" s="71"/>
    </row>
    <row r="17" spans="1:7" ht="33" customHeight="1" x14ac:dyDescent="0.25">
      <c r="A17" s="66" t="s">
        <v>17</v>
      </c>
      <c r="B17" s="66"/>
      <c r="C17" s="66"/>
      <c r="D17" s="66"/>
      <c r="E17" s="66"/>
    </row>
    <row r="18" spans="1:7" ht="65.25" customHeight="1" x14ac:dyDescent="0.25">
      <c r="A18" s="66" t="s">
        <v>27</v>
      </c>
      <c r="B18" s="66"/>
      <c r="C18" s="66"/>
      <c r="D18" s="66"/>
      <c r="E18" s="66"/>
    </row>
    <row r="19" spans="1:7" ht="35.25" customHeight="1" x14ac:dyDescent="0.25">
      <c r="A19" s="67" t="s">
        <v>28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f>551.4+63.2</f>
        <v>614.6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1" t="s">
        <v>47</v>
      </c>
      <c r="B22" s="9" t="s">
        <v>46</v>
      </c>
      <c r="C22" s="3" t="s">
        <v>4</v>
      </c>
      <c r="D22" s="3">
        <v>9.65</v>
      </c>
      <c r="E22" s="8">
        <f>D22*F20*G20</f>
        <v>17792.670000000002</v>
      </c>
    </row>
    <row r="23" spans="1:7" x14ac:dyDescent="0.25">
      <c r="A23" s="7" t="s">
        <v>42</v>
      </c>
      <c r="B23" s="9" t="s">
        <v>24</v>
      </c>
      <c r="C23" s="3" t="s">
        <v>4</v>
      </c>
      <c r="D23" s="3">
        <v>3.43</v>
      </c>
      <c r="E23" s="8">
        <f>D23*F20*3</f>
        <v>6324.2340000000004</v>
      </c>
    </row>
    <row r="24" spans="1:7" ht="69" x14ac:dyDescent="0.25">
      <c r="A24" s="7" t="s">
        <v>57</v>
      </c>
      <c r="B24" s="9" t="s">
        <v>68</v>
      </c>
      <c r="C24" s="3" t="s">
        <v>4</v>
      </c>
      <c r="D24" s="3"/>
      <c r="E24" s="8">
        <f>790.76*3</f>
        <v>2372.2799999999997</v>
      </c>
    </row>
    <row r="25" spans="1:7" s="18" customFormat="1" x14ac:dyDescent="0.25">
      <c r="A25" s="25" t="s">
        <v>29</v>
      </c>
      <c r="B25" s="9" t="s">
        <v>68</v>
      </c>
      <c r="C25" s="22" t="s">
        <v>33</v>
      </c>
      <c r="D25" s="22"/>
      <c r="E25" s="27">
        <v>463</v>
      </c>
    </row>
    <row r="26" spans="1:7" s="14" customFormat="1" x14ac:dyDescent="0.25">
      <c r="A26" s="10" t="s">
        <v>30</v>
      </c>
      <c r="B26" s="11"/>
      <c r="C26" s="12"/>
      <c r="D26" s="12"/>
      <c r="E26" s="13">
        <f>SUM(E22:E25)</f>
        <v>26952.184000000001</v>
      </c>
    </row>
    <row r="28" spans="1:7" ht="29.25" customHeight="1" x14ac:dyDescent="0.25">
      <c r="A28" s="73" t="s">
        <v>69</v>
      </c>
      <c r="B28" s="73"/>
      <c r="C28" s="73"/>
      <c r="D28" s="73"/>
      <c r="E28" s="73"/>
    </row>
    <row r="29" spans="1:7" ht="29.25" customHeight="1" x14ac:dyDescent="0.25">
      <c r="A29" s="66" t="s">
        <v>21</v>
      </c>
      <c r="B29" s="66"/>
      <c r="C29" s="66"/>
      <c r="D29" s="66"/>
      <c r="E29" s="66"/>
    </row>
    <row r="30" spans="1:7" ht="16.5" customHeight="1" x14ac:dyDescent="0.25">
      <c r="A30" s="66" t="s">
        <v>20</v>
      </c>
      <c r="B30" s="66"/>
      <c r="C30" s="66"/>
      <c r="D30" s="66"/>
      <c r="E30" s="66"/>
    </row>
    <row r="31" spans="1:7" ht="31.5" customHeight="1" x14ac:dyDescent="0.25">
      <c r="A31" s="66" t="s">
        <v>34</v>
      </c>
      <c r="B31" s="66"/>
      <c r="C31" s="66"/>
      <c r="D31" s="66"/>
      <c r="E31" s="66"/>
    </row>
    <row r="32" spans="1:7" x14ac:dyDescent="0.25">
      <c r="A32" s="66" t="s">
        <v>18</v>
      </c>
      <c r="B32" s="66"/>
      <c r="C32" s="66"/>
      <c r="D32" s="66"/>
      <c r="E32" s="66"/>
    </row>
    <row r="33" spans="1:5" x14ac:dyDescent="0.25">
      <c r="A33" s="74" t="s">
        <v>5</v>
      </c>
      <c r="B33" s="74"/>
      <c r="C33" s="74"/>
      <c r="D33" s="74"/>
      <c r="E33" s="74"/>
    </row>
    <row r="34" spans="1:5" x14ac:dyDescent="0.25">
      <c r="A34" s="66" t="s">
        <v>18</v>
      </c>
      <c r="B34" s="66"/>
      <c r="C34" s="66"/>
      <c r="D34" s="66"/>
      <c r="E34" s="66"/>
    </row>
    <row r="35" spans="1:5" x14ac:dyDescent="0.25">
      <c r="A35" s="75" t="s">
        <v>31</v>
      </c>
      <c r="B35" s="75"/>
      <c r="C35" s="75"/>
      <c r="D35" s="75"/>
      <c r="E35" s="5"/>
    </row>
    <row r="36" spans="1:5" x14ac:dyDescent="0.25">
      <c r="B36" s="72" t="s">
        <v>19</v>
      </c>
      <c r="C36" s="72"/>
      <c r="D36" s="72"/>
      <c r="E36" s="6" t="s">
        <v>6</v>
      </c>
    </row>
    <row r="37" spans="1:5" x14ac:dyDescent="0.25">
      <c r="A37" s="36"/>
      <c r="B37" s="36"/>
      <c r="C37" s="36"/>
      <c r="D37" s="36"/>
      <c r="E37" s="36"/>
    </row>
    <row r="38" spans="1:5" x14ac:dyDescent="0.25">
      <c r="A38" s="75" t="s">
        <v>43</v>
      </c>
      <c r="B38" s="75"/>
      <c r="C38" s="75"/>
      <c r="D38" s="75"/>
      <c r="E38" s="5"/>
    </row>
    <row r="39" spans="1:5" x14ac:dyDescent="0.25">
      <c r="B39" s="72" t="s">
        <v>19</v>
      </c>
      <c r="C39" s="72"/>
      <c r="D39" s="72"/>
      <c r="E39" s="6" t="s">
        <v>6</v>
      </c>
    </row>
    <row r="41" spans="1:5" x14ac:dyDescent="0.25">
      <c r="A41" s="19" t="s">
        <v>37</v>
      </c>
    </row>
    <row r="42" spans="1:5" x14ac:dyDescent="0.25">
      <c r="A42" s="19" t="s">
        <v>38</v>
      </c>
    </row>
    <row r="43" spans="1:5" x14ac:dyDescent="0.25">
      <c r="A43" s="14" t="s">
        <v>35</v>
      </c>
    </row>
    <row r="44" spans="1:5" x14ac:dyDescent="0.25">
      <c r="A44" s="2" t="s">
        <v>44</v>
      </c>
      <c r="B44" s="15">
        <f>'2кв'!B52</f>
        <v>68346.423999999999</v>
      </c>
    </row>
    <row r="45" spans="1:5" x14ac:dyDescent="0.25">
      <c r="A45" s="20" t="s">
        <v>70</v>
      </c>
      <c r="B45" s="16"/>
    </row>
    <row r="46" spans="1:5" x14ac:dyDescent="0.25">
      <c r="A46" s="2" t="s">
        <v>41</v>
      </c>
      <c r="B46" s="16">
        <v>26984.71</v>
      </c>
    </row>
    <row r="47" spans="1:5" x14ac:dyDescent="0.25">
      <c r="A47" s="2" t="s">
        <v>40</v>
      </c>
      <c r="B47" s="16">
        <v>3273.12</v>
      </c>
    </row>
    <row r="48" spans="1:5" x14ac:dyDescent="0.25">
      <c r="A48" s="2" t="s">
        <v>52</v>
      </c>
      <c r="B48" s="16">
        <v>450</v>
      </c>
    </row>
    <row r="49" spans="1:2" ht="27.6" x14ac:dyDescent="0.25">
      <c r="A49" s="35" t="s">
        <v>39</v>
      </c>
      <c r="B49" s="16">
        <f>E26</f>
        <v>26952.184000000001</v>
      </c>
    </row>
    <row r="50" spans="1:2" x14ac:dyDescent="0.25">
      <c r="A50" s="14" t="s">
        <v>36</v>
      </c>
      <c r="B50" s="15">
        <f>B44+B46+B47+B48-B49</f>
        <v>72102.069999999978</v>
      </c>
    </row>
    <row r="52" spans="1:2" x14ac:dyDescent="0.25">
      <c r="B52" s="17"/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4" zoomScaleNormal="100" zoomScaleSheetLayoutView="100" workbookViewId="0">
      <selection activeCell="A32" sqref="A32:E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1" t="s">
        <v>11</v>
      </c>
      <c r="B1" s="61"/>
      <c r="C1" s="61"/>
      <c r="D1" s="61"/>
      <c r="E1" s="61"/>
    </row>
    <row r="2" spans="1:5" ht="30" customHeight="1" x14ac:dyDescent="0.3">
      <c r="A2" s="62" t="s">
        <v>12</v>
      </c>
      <c r="B2" s="63"/>
      <c r="C2" s="63"/>
      <c r="D2" s="63"/>
      <c r="E2" s="63"/>
    </row>
    <row r="3" spans="1:5" x14ac:dyDescent="0.25">
      <c r="A3" s="64" t="s">
        <v>71</v>
      </c>
      <c r="B3" s="64"/>
      <c r="C3" s="64"/>
      <c r="D3" s="64"/>
      <c r="E3" s="64"/>
    </row>
    <row r="4" spans="1:5" s="1" customFormat="1" ht="15.6" x14ac:dyDescent="0.3">
      <c r="A4" s="24" t="s">
        <v>13</v>
      </c>
      <c r="B4" s="23"/>
      <c r="C4" s="23"/>
      <c r="D4" s="65" t="s">
        <v>72</v>
      </c>
      <c r="E4" s="65"/>
    </row>
    <row r="5" spans="1:5" x14ac:dyDescent="0.25">
      <c r="A5" s="41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0" t="s">
        <v>25</v>
      </c>
      <c r="B7" s="60"/>
      <c r="C7" s="60"/>
      <c r="D7" s="60"/>
      <c r="E7" s="60"/>
    </row>
    <row r="8" spans="1:5" x14ac:dyDescent="0.25">
      <c r="A8" s="68" t="s">
        <v>1</v>
      </c>
      <c r="B8" s="68"/>
      <c r="C8" s="68"/>
      <c r="D8" s="68"/>
      <c r="E8" s="68"/>
    </row>
    <row r="9" spans="1:5" ht="18" customHeight="1" x14ac:dyDescent="0.25">
      <c r="A9" s="66" t="s">
        <v>45</v>
      </c>
      <c r="B9" s="66"/>
      <c r="C9" s="66"/>
      <c r="D9" s="66"/>
      <c r="E9" s="66"/>
    </row>
    <row r="10" spans="1:5" ht="24.75" customHeight="1" x14ac:dyDescent="0.25">
      <c r="A10" s="69" t="s">
        <v>14</v>
      </c>
      <c r="B10" s="70"/>
      <c r="C10" s="70"/>
      <c r="D10" s="70"/>
      <c r="E10" s="70"/>
    </row>
    <row r="11" spans="1:5" ht="34.5" customHeight="1" x14ac:dyDescent="0.25">
      <c r="A11" s="66" t="s">
        <v>26</v>
      </c>
      <c r="B11" s="66"/>
      <c r="C11" s="66"/>
      <c r="D11" s="66"/>
      <c r="E11" s="66"/>
    </row>
    <row r="12" spans="1:5" ht="17.25" customHeight="1" x14ac:dyDescent="0.25">
      <c r="A12" s="68" t="s">
        <v>15</v>
      </c>
      <c r="B12" s="71"/>
      <c r="C12" s="71"/>
      <c r="D12" s="71"/>
      <c r="E12" s="71"/>
    </row>
    <row r="13" spans="1:5" ht="16.5" customHeight="1" x14ac:dyDescent="0.25">
      <c r="A13" s="66" t="s">
        <v>23</v>
      </c>
      <c r="B13" s="66"/>
      <c r="C13" s="66"/>
      <c r="D13" s="66"/>
      <c r="E13" s="66"/>
    </row>
    <row r="14" spans="1:5" ht="15.75" customHeight="1" x14ac:dyDescent="0.25">
      <c r="A14" s="68" t="s">
        <v>2</v>
      </c>
      <c r="B14" s="71"/>
      <c r="C14" s="71"/>
      <c r="D14" s="71"/>
      <c r="E14" s="71"/>
    </row>
    <row r="15" spans="1:5" ht="21" customHeight="1" x14ac:dyDescent="0.25">
      <c r="A15" s="66" t="s">
        <v>22</v>
      </c>
      <c r="B15" s="66"/>
      <c r="C15" s="66"/>
      <c r="D15" s="66"/>
      <c r="E15" s="66"/>
    </row>
    <row r="16" spans="1:5" ht="12" customHeight="1" x14ac:dyDescent="0.25">
      <c r="A16" s="68" t="s">
        <v>16</v>
      </c>
      <c r="B16" s="71"/>
      <c r="C16" s="71"/>
      <c r="D16" s="71"/>
      <c r="E16" s="71"/>
    </row>
    <row r="17" spans="1:7" ht="29.4" customHeight="1" x14ac:dyDescent="0.25">
      <c r="A17" s="66" t="s">
        <v>17</v>
      </c>
      <c r="B17" s="66"/>
      <c r="C17" s="66"/>
      <c r="D17" s="66"/>
      <c r="E17" s="66"/>
    </row>
    <row r="18" spans="1:7" ht="65.25" customHeight="1" x14ac:dyDescent="0.25">
      <c r="A18" s="66" t="s">
        <v>27</v>
      </c>
      <c r="B18" s="66"/>
      <c r="C18" s="66"/>
      <c r="D18" s="66"/>
      <c r="E18" s="66"/>
    </row>
    <row r="19" spans="1:7" ht="35.25" customHeight="1" x14ac:dyDescent="0.25">
      <c r="A19" s="67" t="s">
        <v>28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f>551.4+63.2</f>
        <v>614.6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1" t="s">
        <v>47</v>
      </c>
      <c r="B22" s="9" t="s">
        <v>46</v>
      </c>
      <c r="C22" s="3" t="s">
        <v>4</v>
      </c>
      <c r="D22" s="3">
        <v>9.65</v>
      </c>
      <c r="E22" s="8">
        <f>D22*F20*G20</f>
        <v>17792.670000000002</v>
      </c>
    </row>
    <row r="23" spans="1:7" x14ac:dyDescent="0.25">
      <c r="A23" s="7" t="s">
        <v>42</v>
      </c>
      <c r="B23" s="9" t="s">
        <v>24</v>
      </c>
      <c r="C23" s="3" t="s">
        <v>4</v>
      </c>
      <c r="D23" s="3">
        <v>3.43</v>
      </c>
      <c r="E23" s="8">
        <f>D23*F20*3</f>
        <v>6324.2340000000004</v>
      </c>
    </row>
    <row r="24" spans="1:7" ht="69" x14ac:dyDescent="0.25">
      <c r="A24" s="7" t="s">
        <v>57</v>
      </c>
      <c r="B24" s="9" t="s">
        <v>73</v>
      </c>
      <c r="C24" s="3" t="s">
        <v>4</v>
      </c>
      <c r="D24" s="3"/>
      <c r="E24" s="8">
        <f>790.76*3</f>
        <v>2372.2799999999997</v>
      </c>
    </row>
    <row r="25" spans="1:7" s="18" customFormat="1" x14ac:dyDescent="0.25">
      <c r="A25" s="25" t="s">
        <v>29</v>
      </c>
      <c r="B25" s="9" t="s">
        <v>73</v>
      </c>
      <c r="C25" s="22" t="s">
        <v>33</v>
      </c>
      <c r="D25" s="22"/>
      <c r="E25" s="27">
        <v>36.69</v>
      </c>
    </row>
    <row r="26" spans="1:7" s="18" customFormat="1" ht="27.6" x14ac:dyDescent="0.25">
      <c r="A26" s="38" t="s">
        <v>74</v>
      </c>
      <c r="B26" s="9" t="s">
        <v>75</v>
      </c>
      <c r="C26" s="22" t="s">
        <v>63</v>
      </c>
      <c r="D26" s="22">
        <v>4</v>
      </c>
      <c r="E26" s="27">
        <f>D26*206.95</f>
        <v>827.8</v>
      </c>
    </row>
    <row r="27" spans="1:7" s="14" customFormat="1" x14ac:dyDescent="0.25">
      <c r="A27" s="10" t="s">
        <v>30</v>
      </c>
      <c r="B27" s="11"/>
      <c r="C27" s="12"/>
      <c r="D27" s="12"/>
      <c r="E27" s="13">
        <f>SUM(E22:E26)</f>
        <v>27353.673999999999</v>
      </c>
    </row>
    <row r="29" spans="1:7" ht="29.25" customHeight="1" x14ac:dyDescent="0.25">
      <c r="A29" s="73" t="s">
        <v>76</v>
      </c>
      <c r="B29" s="73"/>
      <c r="C29" s="73"/>
      <c r="D29" s="73"/>
      <c r="E29" s="73"/>
    </row>
    <row r="30" spans="1:7" ht="29.25" customHeight="1" x14ac:dyDescent="0.25">
      <c r="A30" s="66" t="s">
        <v>21</v>
      </c>
      <c r="B30" s="66"/>
      <c r="C30" s="66"/>
      <c r="D30" s="66"/>
      <c r="E30" s="66"/>
    </row>
    <row r="31" spans="1:7" ht="16.5" customHeight="1" x14ac:dyDescent="0.25">
      <c r="A31" s="66" t="s">
        <v>20</v>
      </c>
      <c r="B31" s="66"/>
      <c r="C31" s="66"/>
      <c r="D31" s="66"/>
      <c r="E31" s="66"/>
    </row>
    <row r="32" spans="1:7" ht="31.5" customHeight="1" x14ac:dyDescent="0.25">
      <c r="A32" s="66" t="s">
        <v>34</v>
      </c>
      <c r="B32" s="66"/>
      <c r="C32" s="66"/>
      <c r="D32" s="66"/>
      <c r="E32" s="66"/>
    </row>
    <row r="33" spans="1:5" x14ac:dyDescent="0.25">
      <c r="A33" s="66" t="s">
        <v>18</v>
      </c>
      <c r="B33" s="66"/>
      <c r="C33" s="66"/>
      <c r="D33" s="66"/>
      <c r="E33" s="66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66" t="s">
        <v>18</v>
      </c>
      <c r="B35" s="66"/>
      <c r="C35" s="66"/>
      <c r="D35" s="66"/>
      <c r="E35" s="66"/>
    </row>
    <row r="36" spans="1:5" x14ac:dyDescent="0.25">
      <c r="A36" s="75" t="s">
        <v>31</v>
      </c>
      <c r="B36" s="75"/>
      <c r="C36" s="75"/>
      <c r="D36" s="75"/>
      <c r="E36" s="5"/>
    </row>
    <row r="37" spans="1:5" x14ac:dyDescent="0.25">
      <c r="B37" s="72" t="s">
        <v>19</v>
      </c>
      <c r="C37" s="72"/>
      <c r="D37" s="72"/>
      <c r="E37" s="6" t="s">
        <v>6</v>
      </c>
    </row>
    <row r="38" spans="1:5" x14ac:dyDescent="0.25">
      <c r="A38" s="40"/>
      <c r="B38" s="40"/>
      <c r="C38" s="40"/>
      <c r="D38" s="40"/>
      <c r="E38" s="40"/>
    </row>
    <row r="39" spans="1:5" x14ac:dyDescent="0.25">
      <c r="A39" s="75" t="s">
        <v>43</v>
      </c>
      <c r="B39" s="75"/>
      <c r="C39" s="75"/>
      <c r="D39" s="75"/>
      <c r="E39" s="5"/>
    </row>
    <row r="40" spans="1:5" x14ac:dyDescent="0.25">
      <c r="B40" s="72" t="s">
        <v>19</v>
      </c>
      <c r="C40" s="72"/>
      <c r="D40" s="72"/>
      <c r="E40" s="6" t="s">
        <v>6</v>
      </c>
    </row>
    <row r="42" spans="1:5" x14ac:dyDescent="0.25">
      <c r="A42" s="19" t="s">
        <v>37</v>
      </c>
    </row>
    <row r="43" spans="1:5" x14ac:dyDescent="0.25">
      <c r="A43" s="19" t="s">
        <v>38</v>
      </c>
    </row>
    <row r="44" spans="1:5" x14ac:dyDescent="0.25">
      <c r="A44" s="14" t="s">
        <v>35</v>
      </c>
    </row>
    <row r="45" spans="1:5" x14ac:dyDescent="0.25">
      <c r="A45" s="2" t="s">
        <v>44</v>
      </c>
      <c r="B45" s="15">
        <f>'3кв'!B50</f>
        <v>72102.069999999978</v>
      </c>
    </row>
    <row r="46" spans="1:5" x14ac:dyDescent="0.25">
      <c r="A46" s="20" t="s">
        <v>70</v>
      </c>
      <c r="B46" s="16"/>
    </row>
    <row r="47" spans="1:5" x14ac:dyDescent="0.25">
      <c r="A47" s="2" t="s">
        <v>41</v>
      </c>
      <c r="B47" s="16">
        <v>29472.06</v>
      </c>
    </row>
    <row r="48" spans="1:5" x14ac:dyDescent="0.25">
      <c r="A48" s="2" t="s">
        <v>40</v>
      </c>
      <c r="B48" s="16">
        <v>3312.3</v>
      </c>
    </row>
    <row r="49" spans="1:2" x14ac:dyDescent="0.25">
      <c r="A49" s="2" t="s">
        <v>52</v>
      </c>
      <c r="B49" s="16">
        <v>450</v>
      </c>
    </row>
    <row r="50" spans="1:2" ht="27.6" x14ac:dyDescent="0.25">
      <c r="A50" s="39" t="s">
        <v>39</v>
      </c>
      <c r="B50" s="16">
        <f>E27</f>
        <v>27353.673999999999</v>
      </c>
    </row>
    <row r="51" spans="1:2" x14ac:dyDescent="0.25">
      <c r="A51" s="14" t="s">
        <v>36</v>
      </c>
      <c r="B51" s="15">
        <f>B45+B47+B48+B49-B50</f>
        <v>77982.755999999979</v>
      </c>
    </row>
    <row r="53" spans="1:2" x14ac:dyDescent="0.25">
      <c r="B53" s="17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topLeftCell="A16" zoomScaleNormal="100" zoomScaleSheetLayoutView="100" workbookViewId="0">
      <selection activeCell="A27" sqref="A27:C32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76" t="s">
        <v>77</v>
      </c>
      <c r="B1" s="76"/>
      <c r="C1" s="76"/>
      <c r="D1" s="42"/>
    </row>
    <row r="2" spans="1:5" ht="15.6" x14ac:dyDescent="0.3">
      <c r="A2" s="77" t="s">
        <v>78</v>
      </c>
      <c r="B2" s="77"/>
      <c r="C2" s="77"/>
      <c r="D2" s="1"/>
    </row>
    <row r="3" spans="1:5" ht="15.6" x14ac:dyDescent="0.3">
      <c r="A3" s="77" t="s">
        <v>79</v>
      </c>
      <c r="B3" s="77"/>
      <c r="C3" s="77"/>
      <c r="D3" s="1"/>
    </row>
    <row r="4" spans="1:5" ht="15.6" x14ac:dyDescent="0.3">
      <c r="A4" s="76" t="s">
        <v>95</v>
      </c>
      <c r="B4" s="76"/>
      <c r="C4" s="76"/>
      <c r="D4" s="42"/>
    </row>
    <row r="5" spans="1:5" ht="15.6" x14ac:dyDescent="0.3">
      <c r="A5" s="78"/>
      <c r="B5" s="78"/>
      <c r="C5" s="78"/>
      <c r="D5" s="1"/>
    </row>
    <row r="6" spans="1:5" ht="15.6" x14ac:dyDescent="0.3">
      <c r="A6" s="1"/>
      <c r="B6" s="43" t="s">
        <v>80</v>
      </c>
      <c r="C6" s="44">
        <f>'1кв'!B44</f>
        <v>56181.88</v>
      </c>
      <c r="D6" s="45"/>
    </row>
    <row r="7" spans="1:5" ht="15.6" x14ac:dyDescent="0.3">
      <c r="A7" s="1"/>
      <c r="B7" s="43" t="s">
        <v>96</v>
      </c>
      <c r="C7" s="44"/>
      <c r="D7" s="45"/>
    </row>
    <row r="8" spans="1:5" ht="15.6" x14ac:dyDescent="0.3">
      <c r="A8" s="46" t="s">
        <v>81</v>
      </c>
      <c r="B8" s="43" t="s">
        <v>82</v>
      </c>
      <c r="C8" s="47">
        <f>'1кв'!B46+'2кв'!B48+'3кв'!B46+'4кв'!B47</f>
        <v>111252.76999999999</v>
      </c>
      <c r="D8" s="48"/>
    </row>
    <row r="9" spans="1:5" ht="15.6" x14ac:dyDescent="0.3">
      <c r="A9" s="46"/>
      <c r="B9" s="43" t="s">
        <v>97</v>
      </c>
      <c r="C9" s="47">
        <f>'1кв'!B47+'2кв'!B49+'3кв'!B47+'4кв'!B48</f>
        <v>12974.939999999999</v>
      </c>
      <c r="D9" s="48"/>
    </row>
    <row r="10" spans="1:5" ht="31.2" x14ac:dyDescent="0.3">
      <c r="A10" s="46"/>
      <c r="B10" s="21" t="s">
        <v>83</v>
      </c>
      <c r="C10" s="47">
        <f>450*4</f>
        <v>1800</v>
      </c>
      <c r="D10" s="48"/>
    </row>
    <row r="11" spans="1:5" ht="15.6" x14ac:dyDescent="0.3">
      <c r="A11" s="23"/>
      <c r="B11" s="43" t="s">
        <v>84</v>
      </c>
      <c r="C11" s="49">
        <f>SUM(C8:C10)</f>
        <v>126027.70999999999</v>
      </c>
      <c r="D11" s="45"/>
    </row>
    <row r="12" spans="1:5" ht="15.6" x14ac:dyDescent="0.3">
      <c r="A12" s="1"/>
      <c r="B12" s="79"/>
      <c r="C12" s="79"/>
      <c r="D12" s="50"/>
    </row>
    <row r="13" spans="1:5" ht="15.6" x14ac:dyDescent="0.3">
      <c r="A13" s="1" t="s">
        <v>85</v>
      </c>
      <c r="B13" s="21" t="s">
        <v>86</v>
      </c>
      <c r="C13" s="51">
        <f>'1кв'!E22+'2кв'!E22+'3кв'!E22+'4кв'!E22</f>
        <v>69363.755999999994</v>
      </c>
      <c r="D13" s="50"/>
    </row>
    <row r="14" spans="1:5" ht="15.6" x14ac:dyDescent="0.3">
      <c r="A14" s="1"/>
      <c r="B14" s="7" t="s">
        <v>42</v>
      </c>
      <c r="C14" s="51">
        <f>'1кв'!E23+'2кв'!E23+'3кв'!E23+'4кв'!E23</f>
        <v>24817.547999999999</v>
      </c>
      <c r="D14" s="50"/>
      <c r="E14" s="52"/>
    </row>
    <row r="15" spans="1:5" ht="27.6" x14ac:dyDescent="0.3">
      <c r="B15" s="7" t="s">
        <v>87</v>
      </c>
      <c r="C15" s="51">
        <f>'1кв'!E24+'2кв'!E24+'3кв'!E24+'4кв'!E24</f>
        <v>7215.3899999999994</v>
      </c>
      <c r="D15" s="50"/>
    </row>
    <row r="16" spans="1:5" ht="15.6" x14ac:dyDescent="0.3">
      <c r="A16" s="1"/>
      <c r="B16" s="53" t="s">
        <v>29</v>
      </c>
      <c r="C16" s="51">
        <f>'1кв'!E25+'2кв'!E25+'3кв'!E25+'4кв'!E25</f>
        <v>1312.49</v>
      </c>
      <c r="D16" s="50"/>
    </row>
    <row r="17" spans="1:5" ht="15.6" x14ac:dyDescent="0.3">
      <c r="A17" s="1"/>
      <c r="B17" s="54" t="s">
        <v>98</v>
      </c>
      <c r="C17" s="55">
        <f>3.5*197.1+4*206.95</f>
        <v>1517.65</v>
      </c>
      <c r="D17" s="50"/>
    </row>
    <row r="18" spans="1:5" ht="15.6" x14ac:dyDescent="0.3">
      <c r="A18" s="1"/>
      <c r="B18" s="56" t="s">
        <v>88</v>
      </c>
      <c r="C18" s="55">
        <f>SUM(C19:C19)</f>
        <v>0</v>
      </c>
      <c r="D18" s="50"/>
    </row>
    <row r="19" spans="1:5" ht="15.6" x14ac:dyDescent="0.3">
      <c r="A19" s="1"/>
      <c r="B19" s="25"/>
      <c r="C19" s="55"/>
      <c r="D19" s="50"/>
    </row>
    <row r="20" spans="1:5" ht="15.6" x14ac:dyDescent="0.3">
      <c r="A20" s="1"/>
      <c r="B20" s="57" t="s">
        <v>89</v>
      </c>
      <c r="C20" s="58">
        <f>SUM(C13:C18)</f>
        <v>104226.83399999999</v>
      </c>
      <c r="D20" s="50"/>
      <c r="E20" s="52"/>
    </row>
    <row r="21" spans="1:5" ht="15.6" x14ac:dyDescent="0.3">
      <c r="A21" s="1"/>
      <c r="B21" s="59" t="s">
        <v>90</v>
      </c>
      <c r="C21" s="58">
        <f>C6+C11-C20</f>
        <v>77982.756000000008</v>
      </c>
      <c r="D21" s="50"/>
    </row>
    <row r="22" spans="1:5" ht="15.6" x14ac:dyDescent="0.3">
      <c r="A22" s="1"/>
      <c r="B22" s="46"/>
      <c r="C22" s="46"/>
      <c r="D22" s="50"/>
    </row>
    <row r="23" spans="1:5" ht="15.6" x14ac:dyDescent="0.3">
      <c r="A23" s="1"/>
      <c r="B23" s="46"/>
      <c r="C23" s="46"/>
      <c r="D23" s="50"/>
    </row>
    <row r="24" spans="1:5" ht="15.6" x14ac:dyDescent="0.3">
      <c r="A24" s="46" t="s">
        <v>91</v>
      </c>
      <c r="C24" s="46"/>
      <c r="D24" s="50"/>
    </row>
    <row r="25" spans="1:5" ht="15.6" x14ac:dyDescent="0.3">
      <c r="A25" s="1"/>
      <c r="B25" s="46"/>
      <c r="C25" s="46"/>
      <c r="D25" s="50"/>
    </row>
    <row r="26" spans="1:5" ht="15.6" x14ac:dyDescent="0.3">
      <c r="A26" s="1"/>
      <c r="B26" s="46"/>
      <c r="C26" s="46"/>
      <c r="D26" s="50"/>
    </row>
    <row r="27" spans="1:5" ht="15.6" x14ac:dyDescent="0.3">
      <c r="A27" s="1" t="s">
        <v>92</v>
      </c>
      <c r="B27" s="46" t="s">
        <v>93</v>
      </c>
      <c r="C27" s="46"/>
      <c r="D27" s="50"/>
    </row>
    <row r="28" spans="1:5" ht="15.6" x14ac:dyDescent="0.3">
      <c r="A28" s="1"/>
      <c r="B28" s="46" t="s">
        <v>99</v>
      </c>
      <c r="C28" s="46"/>
      <c r="D28" s="50"/>
    </row>
    <row r="29" spans="1:5" ht="15.6" x14ac:dyDescent="0.3">
      <c r="A29" s="1"/>
      <c r="B29" s="46" t="s">
        <v>94</v>
      </c>
      <c r="C29" s="46"/>
      <c r="D29" s="50"/>
    </row>
    <row r="30" spans="1:5" ht="15.6" x14ac:dyDescent="0.3">
      <c r="A30" s="1"/>
      <c r="B30" s="46"/>
      <c r="C30" s="46"/>
      <c r="D30" s="50"/>
    </row>
    <row r="31" spans="1:5" ht="15.6" x14ac:dyDescent="0.3">
      <c r="A31" s="80" t="s">
        <v>100</v>
      </c>
      <c r="B31" s="80"/>
      <c r="C31" s="80"/>
      <c r="D31" s="50"/>
    </row>
    <row r="32" spans="1:5" ht="15.6" x14ac:dyDescent="0.3">
      <c r="A32" s="1"/>
      <c r="B32" s="46"/>
      <c r="C32" s="46"/>
      <c r="D32" s="50"/>
    </row>
    <row r="33" spans="1:4" ht="15.6" x14ac:dyDescent="0.3">
      <c r="A33" s="1"/>
      <c r="B33" s="46"/>
      <c r="C33" s="46"/>
      <c r="D33" s="50"/>
    </row>
    <row r="34" spans="1:4" ht="15.6" x14ac:dyDescent="0.3">
      <c r="A34" s="1"/>
      <c r="B34" s="46"/>
      <c r="C34" s="46"/>
      <c r="D34" s="50"/>
    </row>
    <row r="35" spans="1:4" ht="15.6" x14ac:dyDescent="0.3">
      <c r="A35" s="1"/>
      <c r="B35" s="46"/>
      <c r="C35" s="46"/>
      <c r="D35" s="50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2021-03-15T08:32:16Z</dcterms:modified>
</cp:coreProperties>
</file>